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en_skoroszyt" defaultThemeVersion="124226"/>
  <mc:AlternateContent xmlns:mc="http://schemas.openxmlformats.org/markup-compatibility/2006">
    <mc:Choice Requires="x15">
      <x15ac:absPath xmlns:x15ac="http://schemas.microsoft.com/office/spreadsheetml/2010/11/ac" url="H:\WL\00_ NOWY WL\PROW_2014-2020\WNIOSKI I INSTRUKCJE\wdrożenie\19.3\WoPP 19 3 _3.1_02.2021\18 10 WERSJA NA STRONĘ do OPINIOWANIA do PRAWNEGO\09 11 2021 NA STRONĘ WOPP 19.3\"/>
    </mc:Choice>
  </mc:AlternateContent>
  <bookViews>
    <workbookView xWindow="0" yWindow="0" windowWidth="28800" windowHeight="12210" tabRatio="686"/>
  </bookViews>
  <sheets>
    <sheet name="I_III" sheetId="25" r:id="rId1"/>
    <sheet name="III_8_Wskazn" sheetId="46" r:id="rId2"/>
    <sheet name="III_IV" sheetId="40" r:id="rId3"/>
    <sheet name="V_ZRF" sheetId="43" r:id="rId4"/>
    <sheet name="VI_Opis_rzeczowy" sheetId="45" r:id="rId5"/>
    <sheet name="VII_Info_Zalacz" sheetId="36" r:id="rId6"/>
    <sheet name="VIII_Oświadczenia podmitu" sheetId="48" r:id="rId7"/>
    <sheet name="IX_INFOR_RODO (2)" sheetId="53" r:id="rId8"/>
    <sheet name="X_Oświadczenie podmiotu" sheetId="55" r:id="rId9"/>
    <sheet name="XI_OSW_RODO" sheetId="51" r:id="rId10"/>
    <sheet name="Zal_5_Osw_partn_proj" sheetId="13" r:id="rId11"/>
    <sheet name="Zal_8_Osw_wlasc_nier" sheetId="15" r:id="rId12"/>
    <sheet name="Zal_9_Osw_VAT" sheetId="44" r:id="rId13"/>
  </sheets>
  <definedNames>
    <definedName name="_xlnm._FilterDatabase" localSheetId="1" hidden="1">III_8_Wskazn!$A$1:$F$24</definedName>
    <definedName name="_xlnm._FilterDatabase" localSheetId="7" hidden="1">'IX_INFOR_RODO (2)'!$A$1:$J$39</definedName>
    <definedName name="_xlnm._FilterDatabase" localSheetId="5" hidden="1">VII_Info_Zalacz!$A$1:$D$32</definedName>
    <definedName name="_xlnm._FilterDatabase" localSheetId="6" hidden="1">'VIII_Oświadczenia podmitu'!$A$1:$G$18</definedName>
    <definedName name="_xlnm._FilterDatabase" localSheetId="9" hidden="1">XI_OSW_RODO!$A$1:$K$53</definedName>
    <definedName name="_xlnm._FilterDatabase" localSheetId="10" hidden="1">Zal_5_Osw_partn_proj!$A$1:$H$19</definedName>
    <definedName name="III_IV_15_razem">III_IV!$A$85</definedName>
    <definedName name="III_IV_154_razem">III_IV!$A$68</definedName>
    <definedName name="_xlnm.Print_Area" localSheetId="0">I_III!$A$1:$M$179</definedName>
    <definedName name="_xlnm.Print_Area" localSheetId="1">III_8_Wskazn!$A$1:$F$20</definedName>
    <definedName name="_xlnm.Print_Area" localSheetId="2">III_IV!$A$1:$N$114</definedName>
    <definedName name="_xlnm.Print_Area" localSheetId="7">'IX_INFOR_RODO (2)'!$A$1:$J$39</definedName>
    <definedName name="_xlnm.Print_Area" localSheetId="3">V_ZRF!$A$1:$W$33</definedName>
    <definedName name="_xlnm.Print_Area" localSheetId="4">VI_Opis_rzeczowy!$A$1:$H$15</definedName>
    <definedName name="_xlnm.Print_Area" localSheetId="5">VII_Info_Zalacz!$A$1:$D$32</definedName>
    <definedName name="_xlnm.Print_Area" localSheetId="9">XI_OSW_RODO!$A$1:$K$53</definedName>
    <definedName name="_xlnm.Print_Area" localSheetId="10">Zal_5_Osw_partn_proj!$A$1:$H$19</definedName>
    <definedName name="_xlnm.Print_Area" localSheetId="11">Zal_8_Osw_wlasc_nier!$A$1:$F$57</definedName>
    <definedName name="_xlnm.Print_Area" localSheetId="12">Zal_9_Osw_VAT!$A$1:$F$30</definedName>
    <definedName name="V_ZRF_Suma_A">V_ZRF!$A$11</definedName>
    <definedName name="V_ZRF_Suma_B">V_ZRF!$A$16</definedName>
    <definedName name="V_ZRF_Suma_C">V_ZRF!$A$21</definedName>
    <definedName name="V_ZRF_Suma_I">V_ZRF!$A$22</definedName>
    <definedName name="V_ZRF_Suma_II">V_ZRF!$A$27</definedName>
    <definedName name="V_ZRF_Suma_KK_operacji">V_ZRF!$A$28</definedName>
    <definedName name="VI_OR_Razem">VI_Opis_rzeczowy!$E$13</definedName>
    <definedName name="VII_Razem_liczba_zal">VII_Info_Zalacz!$A$30</definedName>
    <definedName name="WoPP_Naz_LGD_reprez">I_III!$A$72</definedName>
    <definedName name="WoPP_ZnakSprawyUM">I_III!$P$9</definedName>
    <definedName name="Z_301A9C52_99B3_4DE7_B321_BDD0A91222E7_.wvu.PrintArea" localSheetId="3" hidden="1">V_ZRF!$A$1:$V$32</definedName>
    <definedName name="Z_56E8AA3C_4CAF_4C55_B8E1_071ABD58E041_.wvu.PrintArea" localSheetId="1" hidden="1">III_8_Wskazn!$A$2:$F$12</definedName>
    <definedName name="Z_56E8AA3C_4CAF_4C55_B8E1_071ABD58E041_.wvu.PrintArea" localSheetId="12" hidden="1">Zal_9_Osw_VAT!#REF!</definedName>
    <definedName name="Z_8D761A3D_5589_43DE_BFB5_9340DD3C6E17_.wvu.PrintArea" localSheetId="3" hidden="1">V_ZRF!$A$1:$V$32</definedName>
    <definedName name="Z_8D761A3D_5589_43DE_BFB5_9340DD3C6E17_.wvu.PrintArea" localSheetId="12" hidden="1">Zal_9_Osw_VAT!#REF!</definedName>
    <definedName name="Z_8F6157A3_D431_4091_A98E_37FECE20820C_.wvu.PrintArea" localSheetId="1" hidden="1">III_8_Wskazn!$A$2:$F$12</definedName>
    <definedName name="Z_8F6157A3_D431_4091_A98E_37FECE20820C_.wvu.PrintArea" localSheetId="12" hidden="1">Zal_9_Osw_VAT!#REF!</definedName>
    <definedName name="Z_DF64D807_4B8C_423B_A975_C6FACD998002_.wvu.PrintArea" localSheetId="0" hidden="1">I_III!#REF!</definedName>
    <definedName name="Z_DF64D807_4B8C_423B_A975_C6FACD998002_.wvu.PrintArea" localSheetId="2" hidden="1">III_IV!#REF!</definedName>
    <definedName name="Z_DF64D807_4B8C_423B_A975_C6FACD998002_.wvu.PrintArea" localSheetId="7" hidden="1">'IX_INFOR_RODO (2)'!$A$1:$J$39</definedName>
    <definedName name="Z_DF64D807_4B8C_423B_A975_C6FACD998002_.wvu.PrintArea" localSheetId="3" hidden="1">V_ZRF!$A$1:$V$32</definedName>
    <definedName name="Z_DF64D807_4B8C_423B_A975_C6FACD998002_.wvu.PrintArea" localSheetId="5" hidden="1">VII_Info_Zalacz!#REF!</definedName>
    <definedName name="Z_DF64D807_4B8C_423B_A975_C6FACD998002_.wvu.PrintArea" localSheetId="6" hidden="1">'VIII_Oświadczenia podmitu'!$A$1:$G$18</definedName>
    <definedName name="Z_DF64D807_4B8C_423B_A975_C6FACD998002_.wvu.PrintArea" localSheetId="9" hidden="1">XI_OSW_RODO!$A$1:$K$53</definedName>
    <definedName name="Z_DF64D807_4B8C_423B_A975_C6FACD998002_.wvu.PrintArea" localSheetId="10" hidden="1">Zal_5_Osw_partn_proj!$A$2:$H$19</definedName>
    <definedName name="Z_DF64D807_4B8C_423B_A975_C6FACD998002_.wvu.PrintArea" localSheetId="11" hidden="1">Zal_8_Osw_wlasc_nier!#REF!</definedName>
    <definedName name="Z_FFF4AD8F_F3A1_4936_922D_53F50F8D266D_.wvu.PrintArea" localSheetId="0" hidden="1">I_III!#REF!</definedName>
    <definedName name="Z_FFF4AD8F_F3A1_4936_922D_53F50F8D266D_.wvu.PrintArea" localSheetId="2" hidden="1">III_IV!#REF!</definedName>
    <definedName name="Z_FFF4AD8F_F3A1_4936_922D_53F50F8D266D_.wvu.PrintArea" localSheetId="5" hidden="1">VII_Info_Zalacz!#REF!</definedName>
  </definedNames>
  <calcPr calcId="171027"/>
  <customWorkbookViews>
    <customWorkbookView name="Rafał Statuch - Widok osobisty" guid="{DF64D807-4B8C-423B-A975-C6FACD998002}" mergeInterval="0" personalView="1" maximized="1" xWindow="1" yWindow="1" windowWidth="1440" windowHeight="680" activeSheetId="6"/>
    <customWorkbookView name="zszik - Widok osobisty" guid="{FFF4AD8F-F3A1-4936-922D-53F50F8D266D}" mergeInterval="0" personalView="1" maximized="1" windowWidth="1148" windowHeight="648" activeSheetId="1"/>
  </customWorkbookViews>
</workbook>
</file>

<file path=xl/calcChain.xml><?xml version="1.0" encoding="utf-8"?>
<calcChain xmlns="http://schemas.openxmlformats.org/spreadsheetml/2006/main">
  <c r="F4" i="48" l="1"/>
  <c r="D29" i="36"/>
  <c r="C29" i="36"/>
  <c r="D27" i="36"/>
  <c r="D26" i="36"/>
  <c r="D25" i="36"/>
  <c r="D24" i="36"/>
  <c r="D23" i="36"/>
  <c r="D21" i="36"/>
  <c r="D20" i="36"/>
  <c r="D18" i="36"/>
  <c r="D17" i="36"/>
  <c r="D16" i="36"/>
  <c r="D15" i="36"/>
  <c r="D14" i="36"/>
  <c r="D13" i="36"/>
  <c r="D12" i="36"/>
  <c r="D11" i="36"/>
  <c r="D10" i="36"/>
  <c r="D9" i="36"/>
  <c r="D7" i="36"/>
  <c r="D6" i="36"/>
  <c r="D5" i="36"/>
  <c r="F12" i="45"/>
  <c r="F11" i="45"/>
  <c r="F10" i="45"/>
  <c r="F9" i="45"/>
  <c r="F8" i="45"/>
  <c r="F7" i="45"/>
  <c r="F6" i="45"/>
  <c r="F5" i="45"/>
  <c r="F4" i="45"/>
  <c r="V31" i="43"/>
  <c r="U31" i="43"/>
  <c r="T31" i="43"/>
  <c r="S31" i="43"/>
  <c r="R31" i="43"/>
  <c r="Q31" i="43"/>
  <c r="P31" i="43"/>
  <c r="O31" i="43"/>
  <c r="N31" i="43"/>
  <c r="M31" i="43"/>
  <c r="L31" i="43"/>
  <c r="K31" i="43"/>
  <c r="J31" i="43"/>
  <c r="I31" i="43"/>
  <c r="H31" i="43"/>
  <c r="G31" i="43"/>
  <c r="F31" i="43"/>
  <c r="E31" i="43"/>
  <c r="V30" i="43"/>
  <c r="U30" i="43"/>
  <c r="T30" i="43"/>
  <c r="S30" i="43"/>
  <c r="R30" i="43"/>
  <c r="Q30" i="43"/>
  <c r="P30" i="43"/>
  <c r="O30" i="43"/>
  <c r="N30" i="43"/>
  <c r="M30" i="43"/>
  <c r="L30" i="43"/>
  <c r="K30" i="43"/>
  <c r="J30" i="43"/>
  <c r="I30" i="43"/>
  <c r="H30" i="43"/>
  <c r="G30" i="43"/>
  <c r="F30" i="43"/>
  <c r="E30" i="43"/>
  <c r="V29" i="43"/>
  <c r="U29" i="43"/>
  <c r="T29" i="43"/>
  <c r="S29" i="43"/>
  <c r="R29" i="43"/>
  <c r="Q29" i="43"/>
  <c r="P29" i="43"/>
  <c r="O29" i="43"/>
  <c r="N29" i="43"/>
  <c r="M29" i="43"/>
  <c r="L29" i="43"/>
  <c r="K29" i="43"/>
  <c r="J29" i="43"/>
  <c r="I29" i="43"/>
  <c r="H29" i="43"/>
  <c r="G29" i="43"/>
  <c r="F29" i="43"/>
  <c r="E29" i="43"/>
  <c r="V27" i="43"/>
  <c r="U27" i="43"/>
  <c r="T27" i="43"/>
  <c r="S27" i="43"/>
  <c r="R27" i="43"/>
  <c r="Q27" i="43"/>
  <c r="P27" i="43"/>
  <c r="O27" i="43"/>
  <c r="N27" i="43"/>
  <c r="M27" i="43"/>
  <c r="L27" i="43"/>
  <c r="K27" i="43"/>
  <c r="J27" i="43"/>
  <c r="I27" i="43"/>
  <c r="H27" i="43"/>
  <c r="G27" i="43"/>
  <c r="F27" i="43"/>
  <c r="E27" i="43"/>
  <c r="V21" i="43"/>
  <c r="U21" i="43"/>
  <c r="T21" i="43"/>
  <c r="S21" i="43"/>
  <c r="R21" i="43"/>
  <c r="Q21" i="43"/>
  <c r="P21" i="43"/>
  <c r="O21" i="43"/>
  <c r="N21" i="43"/>
  <c r="M21" i="43"/>
  <c r="L21" i="43"/>
  <c r="K21" i="43"/>
  <c r="J21" i="43"/>
  <c r="I21" i="43"/>
  <c r="H21" i="43"/>
  <c r="G21" i="43"/>
  <c r="F21" i="43"/>
  <c r="E21" i="43"/>
  <c r="V16" i="43"/>
  <c r="U16" i="43"/>
  <c r="T16" i="43"/>
  <c r="S16" i="43"/>
  <c r="R16" i="43"/>
  <c r="Q16" i="43"/>
  <c r="P16" i="43"/>
  <c r="O16" i="43"/>
  <c r="N16" i="43"/>
  <c r="M16" i="43"/>
  <c r="L16" i="43"/>
  <c r="K16" i="43"/>
  <c r="J16" i="43"/>
  <c r="I16" i="43"/>
  <c r="H16" i="43"/>
  <c r="G16" i="43"/>
  <c r="F16" i="43"/>
  <c r="E16" i="43"/>
  <c r="V11" i="43"/>
  <c r="U11" i="43"/>
  <c r="T11" i="43"/>
  <c r="S11" i="43"/>
  <c r="R11" i="43"/>
  <c r="Q11" i="43"/>
  <c r="P11" i="43"/>
  <c r="O11" i="43"/>
  <c r="N11" i="43"/>
  <c r="M11" i="43"/>
  <c r="L11" i="43"/>
  <c r="K11" i="43"/>
  <c r="J11" i="43"/>
  <c r="I11" i="43"/>
  <c r="H11" i="43"/>
  <c r="G11" i="43"/>
  <c r="F11" i="43"/>
  <c r="E11" i="43"/>
  <c r="L107" i="40"/>
  <c r="F5" i="48" s="1"/>
  <c r="C106" i="40"/>
  <c r="L105" i="40"/>
  <c r="C105" i="40"/>
  <c r="L104" i="40"/>
  <c r="C104" i="40"/>
  <c r="D96" i="40"/>
  <c r="P95" i="40"/>
  <c r="P94" i="40"/>
  <c r="P93" i="40"/>
  <c r="P92" i="40"/>
  <c r="P91" i="40"/>
  <c r="N85" i="40"/>
  <c r="M85" i="40"/>
  <c r="L85" i="40"/>
  <c r="I85" i="40"/>
  <c r="P108" i="40" s="1"/>
  <c r="F85" i="40"/>
  <c r="M68" i="40"/>
  <c r="I68" i="40"/>
  <c r="N59" i="40"/>
  <c r="N55" i="40"/>
  <c r="F6" i="25"/>
  <c r="P9" i="25" s="1"/>
  <c r="D30" i="36" l="1"/>
  <c r="F13" i="45"/>
  <c r="L96" i="40"/>
  <c r="D108" i="40"/>
  <c r="L106" i="40"/>
  <c r="F22" i="43"/>
  <c r="F28" i="43" s="1"/>
  <c r="J22" i="43"/>
  <c r="J28" i="43" s="1"/>
  <c r="N22" i="43"/>
  <c r="N28" i="43" s="1"/>
  <c r="R22" i="43"/>
  <c r="R28" i="43" s="1"/>
  <c r="V22" i="43"/>
  <c r="V28" i="43" s="1"/>
  <c r="G22" i="43"/>
  <c r="G28" i="43" s="1"/>
  <c r="K22" i="43"/>
  <c r="K28" i="43" s="1"/>
  <c r="O22" i="43"/>
  <c r="O28" i="43" s="1"/>
  <c r="S22" i="43"/>
  <c r="S28" i="43" s="1"/>
  <c r="H22" i="43"/>
  <c r="H28" i="43" s="1"/>
  <c r="T22" i="43"/>
  <c r="T28" i="43" s="1"/>
  <c r="L22" i="43"/>
  <c r="L28" i="43" s="1"/>
  <c r="P22" i="43"/>
  <c r="P28" i="43" s="1"/>
  <c r="E22" i="43"/>
  <c r="E28" i="43" s="1"/>
  <c r="I22" i="43"/>
  <c r="I28" i="43" s="1"/>
  <c r="M22" i="43"/>
  <c r="M28" i="43" s="1"/>
  <c r="Q22" i="43"/>
  <c r="Q28" i="43" s="1"/>
  <c r="U22" i="43"/>
  <c r="U28" i="43" s="1"/>
</calcChain>
</file>

<file path=xl/sharedStrings.xml><?xml version="1.0" encoding="utf-8"?>
<sst xmlns="http://schemas.openxmlformats.org/spreadsheetml/2006/main" count="952" uniqueCount="614">
  <si>
    <t>B.</t>
  </si>
  <si>
    <t>RAZEM</t>
  </si>
  <si>
    <t>a)</t>
  </si>
  <si>
    <t>Załączniki dotyczące operacji</t>
  </si>
  <si>
    <t>OŚWIADCZENIE</t>
  </si>
  <si>
    <t>Oświadczam, że reprezentuję partnera projektu współpracy</t>
  </si>
  <si>
    <t>który:</t>
  </si>
  <si>
    <t>(…)</t>
  </si>
  <si>
    <t>6.</t>
  </si>
  <si>
    <t>Ja niżej podpisany /a</t>
  </si>
  <si>
    <t>NIE</t>
  </si>
  <si>
    <t>C.</t>
  </si>
  <si>
    <t xml:space="preserve">A. </t>
  </si>
  <si>
    <t xml:space="preserve">Inne załączniki </t>
  </si>
  <si>
    <t>oświadczam, iż wyrażam zgodę na realizację przez partnerów projektu współpracy:</t>
  </si>
  <si>
    <t>15.</t>
  </si>
  <si>
    <t>Lp.</t>
  </si>
  <si>
    <t>Nazwa załącznika</t>
  </si>
  <si>
    <t>Liczba załączników</t>
  </si>
  <si>
    <t>1.</t>
  </si>
  <si>
    <t>2.</t>
  </si>
  <si>
    <t>3.</t>
  </si>
  <si>
    <t>4.</t>
  </si>
  <si>
    <t>5.</t>
  </si>
  <si>
    <t>7.</t>
  </si>
  <si>
    <t>8.</t>
  </si>
  <si>
    <t>(...)</t>
  </si>
  <si>
    <t>10.</t>
  </si>
  <si>
    <t>11.</t>
  </si>
  <si>
    <t>Załączniki dotyczące robót budowlanych</t>
  </si>
  <si>
    <t>12.</t>
  </si>
  <si>
    <t>Imię</t>
  </si>
  <si>
    <t>Nazwisko</t>
  </si>
  <si>
    <t>Stanowisko/Funkcja</t>
  </si>
  <si>
    <t>Jedn. miary</t>
  </si>
  <si>
    <t>Ilość / liczba</t>
  </si>
  <si>
    <t xml:space="preserve">Wyszczególnienie zakresu rzeczowego zadań planowanych do realizacji </t>
  </si>
  <si>
    <t>Etap III</t>
  </si>
  <si>
    <t>Etap II</t>
  </si>
  <si>
    <t>Etap IV</t>
  </si>
  <si>
    <t>Etap V</t>
  </si>
  <si>
    <t>9.</t>
  </si>
  <si>
    <t>I.</t>
  </si>
  <si>
    <t>II.</t>
  </si>
  <si>
    <t>Zachowanie dziedzictwa lokalnego</t>
  </si>
  <si>
    <t>6B Wspieranie lokalnego rozwoju na obszarach wiejskich</t>
  </si>
  <si>
    <t>I. CZĘŚĆ OGÓLNA</t>
  </si>
  <si>
    <t>13.</t>
  </si>
  <si>
    <t>2.1 Kraj</t>
  </si>
  <si>
    <t>2.2 Województwo</t>
  </si>
  <si>
    <t>2.3 Powiat</t>
  </si>
  <si>
    <t>2.4 Gmina</t>
  </si>
  <si>
    <t>2.8 Ulica</t>
  </si>
  <si>
    <t>2.7 Miejscowość</t>
  </si>
  <si>
    <t>2.6 Poczta</t>
  </si>
  <si>
    <t>2.5 Kod pocztowy</t>
  </si>
  <si>
    <t>2.9 Nr domu</t>
  </si>
  <si>
    <t>2.10 Nr lokalu</t>
  </si>
  <si>
    <t>2.11 Telefon stacjonarny / komórkowy</t>
  </si>
  <si>
    <t>2.12 Faks</t>
  </si>
  <si>
    <t>2.14 Adres www</t>
  </si>
  <si>
    <t>2.13  E-mail</t>
  </si>
  <si>
    <t>3.1 Kraj</t>
  </si>
  <si>
    <t>3.2 Województwo</t>
  </si>
  <si>
    <t>3.3 Powiat</t>
  </si>
  <si>
    <t>3.4 Gmina</t>
  </si>
  <si>
    <t>3.6 Poczta</t>
  </si>
  <si>
    <t>3.5 Kod pocztowy</t>
  </si>
  <si>
    <t>3.7 Miejscowość</t>
  </si>
  <si>
    <t>3.9 Nr domu</t>
  </si>
  <si>
    <t>3.10 Nr lokalu</t>
  </si>
  <si>
    <t>Suma A.</t>
  </si>
  <si>
    <t>Suma B.</t>
  </si>
  <si>
    <t>Suma C.</t>
  </si>
  <si>
    <t>Suma I</t>
  </si>
  <si>
    <t>Suma II</t>
  </si>
  <si>
    <t>(wybierz z listy)</t>
  </si>
  <si>
    <t>Koszty ogólne (maks. 10% kosztów kwalifikowalnych)</t>
  </si>
  <si>
    <t>1.1 Nazwa partnera projektu współpracy</t>
  </si>
  <si>
    <t>1.1.1 Kraj</t>
  </si>
  <si>
    <t>1.1.2 Kraj UE</t>
  </si>
  <si>
    <t>1.1.3 Partner jest:</t>
  </si>
  <si>
    <t>1.2.1 Kraj</t>
  </si>
  <si>
    <t>1.2.2 Kraj UE</t>
  </si>
  <si>
    <t>1.2.3 Partner jest:</t>
  </si>
  <si>
    <t>1.2 Nazwa partnera projektu współpracy</t>
  </si>
  <si>
    <t>1.3.1 Kraj</t>
  </si>
  <si>
    <t>1.3 Nazwa partnera projektu współpracy</t>
  </si>
  <si>
    <t>1.3.2 Kraj UE</t>
  </si>
  <si>
    <t>1.3.3 Partner jest:</t>
  </si>
  <si>
    <t>1.4.1 Kraj</t>
  </si>
  <si>
    <t>1.4 Nazwa partnera projektu współpracy</t>
  </si>
  <si>
    <t>1.4.2 Kraj UE</t>
  </si>
  <si>
    <t>UM</t>
  </si>
  <si>
    <t>/</t>
  </si>
  <si>
    <t>6.2 Imię</t>
  </si>
  <si>
    <t>1. Cele Programu</t>
  </si>
  <si>
    <t>Wzmocnienie kapitału społecznego, w tym przez podnoszenie wiedzy społeczności lokalnej w zakresie ochrony środowiska i zmian klimatycznych, także z wykorzystaniem rozwiązań innowacyjnych</t>
  </si>
  <si>
    <t>3.1 Tytuł projektu współpracy</t>
  </si>
  <si>
    <t xml:space="preserve">Liczba szkoleń </t>
  </si>
  <si>
    <t>Liczba nowych miejsc noclegowych</t>
  </si>
  <si>
    <t>Położenie działki ewidencyjnej</t>
  </si>
  <si>
    <t>Dane według ewidencji gruntów i budynków</t>
  </si>
  <si>
    <t>Województwo</t>
  </si>
  <si>
    <t>Powiat</t>
  </si>
  <si>
    <t>Gmina</t>
  </si>
  <si>
    <t>Nazwa obrębu ewidencyjnego</t>
  </si>
  <si>
    <t>Nr działki ewidencyjnej</t>
  </si>
  <si>
    <t>L.p.</t>
  </si>
  <si>
    <t>Informacje szczegółowe (m.in. nr el.księgi wieczystej)</t>
  </si>
  <si>
    <t>Koszty kwalifikowalne</t>
  </si>
  <si>
    <t>W związku z realizacją operacji wnioskuję o wypłatę:</t>
  </si>
  <si>
    <t>16.</t>
  </si>
  <si>
    <t>17.</t>
  </si>
  <si>
    <t>18.</t>
  </si>
  <si>
    <t>19.</t>
  </si>
  <si>
    <t>III. DANE DOTYCZĄCE PROJEKTU WSPÓŁPRACY</t>
  </si>
  <si>
    <t>reprezentujący</t>
  </si>
  <si>
    <t>oświadczam /-my, że</t>
  </si>
  <si>
    <t>W-1/19.3</t>
  </si>
  <si>
    <t>Nazwa LGD</t>
  </si>
  <si>
    <t>tytuł projektu</t>
  </si>
  <si>
    <t>nazwa i adres siedziby LGD</t>
  </si>
  <si>
    <t>adres nieruchomości, nr działek</t>
  </si>
  <si>
    <t>tytuł projektu współpracy</t>
  </si>
  <si>
    <t>zakres operacji</t>
  </si>
  <si>
    <t>Nazwa partnera projektu współpracy</t>
  </si>
  <si>
    <t>2. Liczba wszystkich partnerów projektu współpracy</t>
  </si>
  <si>
    <t>VI. OPIS ZADAŃ WYMIENIONYCH W ZESTAWIENIU RZECZOWO-FINANSOWYM OPERACJI</t>
  </si>
  <si>
    <t>Nazwa zadania 
(dostawy / usługi / roboty budowlane)</t>
  </si>
  <si>
    <t>Cena jednostkowa
(w zł)</t>
  </si>
  <si>
    <t>Kwota 
ogółem
(w zł)</t>
  </si>
  <si>
    <t>Uzasadnienie/Uwagi
Źródło ceny i marka, typ lub rodzaj
Parametr(y) charakteryzujące(y) przedmiot</t>
  </si>
  <si>
    <t>Razem:</t>
  </si>
  <si>
    <t xml:space="preserve">VII. INFORMACJA O ZAŁĄCZNIKACH </t>
  </si>
  <si>
    <t>Promowanie obszaru objętego LSR, w tym produktów lub usług lokalnych oraz lokalnej przedsiębiorczości</t>
  </si>
  <si>
    <t>Załączniki dotyczące LGD</t>
  </si>
  <si>
    <t xml:space="preserve"> Międzyterytorialny</t>
  </si>
  <si>
    <t xml:space="preserve"> Międzynarodowy</t>
  </si>
  <si>
    <t>5. Zakres operacji</t>
  </si>
  <si>
    <t>5.1</t>
  </si>
  <si>
    <t>5.2</t>
  </si>
  <si>
    <t>5.3</t>
  </si>
  <si>
    <t>5.4</t>
  </si>
  <si>
    <t>5.5</t>
  </si>
  <si>
    <t>5.6</t>
  </si>
  <si>
    <t>Partner / Partnerzy 
realizujący zadanie / grupę zadań  
(nr LGD)</t>
  </si>
  <si>
    <t>V. ZESTAWIENIE RZECZOWO-FINANSOWE OPERACJI</t>
  </si>
  <si>
    <t xml:space="preserve">6. Rodzaj operacji </t>
  </si>
  <si>
    <t>6.1 Operacja inwestycyjna</t>
  </si>
  <si>
    <t>6.2 Operacja nieinwestycyjna</t>
  </si>
  <si>
    <r>
      <rPr>
        <b/>
        <sz val="7"/>
        <rFont val="Arial"/>
        <family val="2"/>
        <charset val="238"/>
      </rPr>
      <t xml:space="preserve">III. </t>
    </r>
    <r>
      <rPr>
        <sz val="7"/>
        <rFont val="Arial"/>
        <family val="2"/>
        <charset val="238"/>
      </rPr>
      <t xml:space="preserve">Suma kosztów kwalifikowalnych operacji (I+II) </t>
    </r>
  </si>
  <si>
    <t xml:space="preserve">w części dotyczącej inwestycji </t>
  </si>
  <si>
    <t>symbol formularza</t>
  </si>
  <si>
    <t>Polska</t>
  </si>
  <si>
    <t>III.1</t>
  </si>
  <si>
    <t>III.2</t>
  </si>
  <si>
    <t>III.3</t>
  </si>
  <si>
    <t>Wartość docelowa wskaźnika</t>
  </si>
  <si>
    <t>Sposób pomiaru wskaźnika</t>
  </si>
  <si>
    <t>1.4.3 Partner jest:</t>
  </si>
  <si>
    <t>Wskaźnik</t>
  </si>
  <si>
    <t xml:space="preserve">Liczba zabytków poddanych pracom konserwatorskim lub restauratorskim </t>
  </si>
  <si>
    <t>…</t>
  </si>
  <si>
    <t>8.2 Pozostałe wskaźniki</t>
  </si>
  <si>
    <r>
      <t xml:space="preserve">8.3 Projekt współpracy wykorzystuje zasoby lokalne
</t>
    </r>
    <r>
      <rPr>
        <i/>
        <sz val="8"/>
        <rFont val="Arial"/>
        <family val="2"/>
        <charset val="238"/>
      </rPr>
      <t>(pole wypełniane tylko w przypadku operacji polegającej na realizacji projektu współpracy)</t>
    </r>
  </si>
  <si>
    <t>8.3.1 Zasoby przyrodnicze</t>
  </si>
  <si>
    <t>8.3.4 Zasoby turystyczne</t>
  </si>
  <si>
    <t>8.3.2 Zasoby kulturowe</t>
  </si>
  <si>
    <t>8.3.5 Zasoby produktów lokalnych</t>
  </si>
  <si>
    <t>8.3.3 Zasoby historyczne</t>
  </si>
  <si>
    <t>8.3.6.1</t>
  </si>
  <si>
    <t>8.3.6.2</t>
  </si>
  <si>
    <r>
      <t xml:space="preserve">8.4. Grupy docelowe, do których skierowany jest projekt współpracy
</t>
    </r>
    <r>
      <rPr>
        <i/>
        <sz val="8"/>
        <rFont val="Arial"/>
        <family val="2"/>
        <charset val="238"/>
      </rPr>
      <t>(pole wypełniane tylko w przypadku operacji polegającej na realizacji projektu współpracy)</t>
    </r>
  </si>
  <si>
    <t>9. Rodzaj projektu współpracy</t>
  </si>
  <si>
    <t>10.1.1 Kraj</t>
  </si>
  <si>
    <t>10.1.2 Województwo</t>
  </si>
  <si>
    <t>10.1.3 Powiat</t>
  </si>
  <si>
    <t>10.1.4 Gmina</t>
  </si>
  <si>
    <t>10.1.5 Kod pocztowy</t>
  </si>
  <si>
    <t>10.1.6 Poczta</t>
  </si>
  <si>
    <t>10.1.7 Miejscowość</t>
  </si>
  <si>
    <t>10.1.9 Nr domu</t>
  </si>
  <si>
    <t>10.1.10 Nr lokalu</t>
  </si>
  <si>
    <t>Jednostka miary wskaźnika</t>
  </si>
  <si>
    <t xml:space="preserve">1.1 Operacja wpisuje się w cele szczegółowe główne </t>
  </si>
  <si>
    <t>szt.</t>
  </si>
  <si>
    <t>osoby</t>
  </si>
  <si>
    <t>km</t>
  </si>
  <si>
    <t>w wysokości (zł)</t>
  </si>
  <si>
    <t>Koszty kwalifikowalne Ogółem</t>
  </si>
  <si>
    <t>Ogółem</t>
  </si>
  <si>
    <t>TAK / ND</t>
  </si>
  <si>
    <t>14.</t>
  </si>
  <si>
    <t>3. Planowany projekt współpracy</t>
  </si>
  <si>
    <t>4. Opis operacji (projektu współpracy)</t>
  </si>
  <si>
    <t>Ilość / 
liczba</t>
  </si>
  <si>
    <t>7. Cel (-e) operacji (projektu współpracy)</t>
  </si>
  <si>
    <t>II C. DANE DOTYCZĄCE POZOSTAŁYCH PARTNERÓW PROJEKTU WSPÓŁPRACY</t>
  </si>
  <si>
    <t>2.1 Operacja wpisuje się w cele LSR każdej z LGD ubiegającej się o pomoc w ramach projektu współpracy:</t>
  </si>
  <si>
    <r>
      <t xml:space="preserve">2.1.1 Cel ogólny LSR </t>
    </r>
    <r>
      <rPr>
        <i/>
        <sz val="8"/>
        <rFont val="Arial"/>
        <family val="2"/>
        <charset val="238"/>
      </rPr>
      <t>(każdej LGD ubiegającej się o pomoc w ramach projektu współpracy)</t>
    </r>
  </si>
  <si>
    <r>
      <t xml:space="preserve">8.1 Wskaźniki obowiązkowe
</t>
    </r>
    <r>
      <rPr>
        <i/>
        <sz val="8"/>
        <rFont val="Arial"/>
        <family val="2"/>
        <charset val="238"/>
      </rPr>
      <t>(pola wypełniane tylko w przypadku operacji polegającej na realizacji projektu współpracy)</t>
    </r>
  </si>
  <si>
    <t>Oświadczenie partnera projektu współpracy
– oryginał sporządzony na  formularzu  udostępnionym przez UM</t>
  </si>
  <si>
    <t>8. Planowane wskaźniki osiągnięcia celu (-ów) operacji</t>
  </si>
  <si>
    <r>
      <t xml:space="preserve">3.2 Akronim tytułu projektu współpracy </t>
    </r>
    <r>
      <rPr>
        <i/>
        <sz val="8"/>
        <rFont val="Arial"/>
        <family val="2"/>
        <charset val="238"/>
      </rPr>
      <t>(pole wypełniane tylko w przypadku operacji polegającej na realizacji projektu współpracy)</t>
    </r>
  </si>
  <si>
    <t>znak sprawy (wypełnia Urząd Marszałkowski albo wojewódzka samorządowa jednostka organizacyjna - dalej UM)</t>
  </si>
  <si>
    <t>II. A. IDENTYFIKACJA LGD UMOCOWANEJ DO DZIAŁANIA W IMIENIU LGD UCZESTNICZĄCYCH W REALIZACJI OPERACJI</t>
  </si>
  <si>
    <t>2. Opis planowanej operacji</t>
  </si>
  <si>
    <t xml:space="preserve">Kwota kosztów kwalifikowal-nych ogółem, 
w części dotyczącej inwestycji </t>
  </si>
  <si>
    <t>W-1_19.3</t>
  </si>
  <si>
    <t>14a.</t>
  </si>
  <si>
    <t>14b.</t>
  </si>
  <si>
    <t>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UM</t>
  </si>
  <si>
    <t xml:space="preserve">Przyjmuję do wiadomości, iż: </t>
  </si>
  <si>
    <r>
      <t>Rozwój rynków zbytu produktów i usług lokalnych, z wyłączeniem operacji polegających na budowie lub modernizacji targowisk objętych zakresem wsparcia w ramach działania, o którym mowa w art. 3 ust. 1 pkt 7 ustawy z dnia 20 lutego 2015 r.</t>
    </r>
    <r>
      <rPr>
        <vertAlign val="superscript"/>
        <sz val="9"/>
        <rFont val="Arial"/>
        <family val="2"/>
        <charset val="238"/>
      </rPr>
      <t>2</t>
    </r>
  </si>
  <si>
    <t>1.1 Etap realizacji operacji</t>
  </si>
  <si>
    <t>w tym:</t>
  </si>
  <si>
    <t>1.3.1 Publiczne środki wspólnotowe (wkład EFRROW)</t>
  </si>
  <si>
    <t>1.3.2 Publiczne środki krajowe (wkład krajowy)</t>
  </si>
  <si>
    <t>1.5 Razem</t>
  </si>
  <si>
    <t>2.1.1.1 Transza</t>
  </si>
  <si>
    <t>2.1.2. Rozliczenie zaliczki (zł)</t>
  </si>
  <si>
    <t>2.1.2.1.1 w ramach pierwszego wniosku o płatność (pośrednią)</t>
  </si>
  <si>
    <t>2.1.2.1.3 proporcjonalnie w ramach każdego wniosku o płatność</t>
  </si>
  <si>
    <t>Etap I</t>
  </si>
  <si>
    <t>3.8 Ulica</t>
  </si>
  <si>
    <t xml:space="preserve">6.1 Nazwisko </t>
  </si>
  <si>
    <t>1.2.1 Cele przekrojowe operacji:</t>
  </si>
  <si>
    <t>1.2.1.1 Środowisko</t>
  </si>
  <si>
    <t>1.2.1.2 Klimat</t>
  </si>
  <si>
    <t>1.2.1.3 Innowacje</t>
  </si>
  <si>
    <t>2.1.2.1 Rozliczenie zaliczki w przypadku operacji realizowanych w wielu etapach (tj. od 2 do 5 etapów) nastąpi:</t>
  </si>
  <si>
    <t>2.1.2.1.2 w ramach wniosku o płatność końcową</t>
  </si>
  <si>
    <r>
      <t xml:space="preserve">a) Wnioskuję o wypłatę zaliczki w wysokości określonej w sekcji IV wniosku punkt 2.1.1.6 </t>
    </r>
    <r>
      <rPr>
        <i/>
        <sz val="8"/>
        <rFont val="Arial"/>
        <family val="2"/>
        <charset val="238"/>
      </rPr>
      <t>Razem kolumna 2.1.1.2 Wnioskowana kwota zaliczki (…).</t>
    </r>
  </si>
  <si>
    <t xml:space="preserve">1.2  Operacja wpisuje się w cele przekrojowe </t>
  </si>
  <si>
    <t>Jednocześnie wyrażam zgodę na utrzymanie celu określonego dla części inwestycyjnej przedmiotowego projektu przez okres 5 lat od dnia wypłaty płatności końcowej.</t>
  </si>
  <si>
    <t>- 6936 - UM</t>
  </si>
  <si>
    <t>W celu poprawnego wypełnienia wniosku lokalna grupa działania - dalej LGD powinna zapoznać się z Instrukcją jego wypełniania.</t>
  </si>
  <si>
    <t xml:space="preserve">Liczba załączników 
dołączonych przez LGD </t>
  </si>
  <si>
    <t>Potwierdzenie przyjęcia przez UM /pieczęć/</t>
  </si>
  <si>
    <t>i podpis</t>
  </si>
  <si>
    <t>(wypełnia UM)</t>
  </si>
  <si>
    <t>1. Cel złożenia wniosku o przyznanie pomocy:</t>
  </si>
  <si>
    <t>2. Wniosek dotyczy operacji polegającej na:</t>
  </si>
  <si>
    <t>data przyjęcia (dd-mm-rrrr)</t>
  </si>
  <si>
    <r>
      <rPr>
        <b/>
        <sz val="9"/>
        <rFont val="Arial"/>
        <family val="2"/>
        <charset val="238"/>
      </rPr>
      <t>II.B. IDENTYFIKACJA LGD UCZESTNICZĄCYCH W REALIZACJI OPERACJI</t>
    </r>
    <r>
      <rPr>
        <sz val="9"/>
        <rFont val="Arial"/>
        <family val="2"/>
        <charset val="238"/>
      </rPr>
      <t xml:space="preserve">
</t>
    </r>
    <r>
      <rPr>
        <i/>
        <sz val="7"/>
        <rFont val="Arial"/>
        <family val="2"/>
        <charset val="238"/>
      </rPr>
      <t>(sekcja powielana dla wszystkich LGD ubiegających się o pomoc w ramach projektu współpracy)</t>
    </r>
  </si>
  <si>
    <t>1. Dane identyfikacyjne LGD</t>
  </si>
  <si>
    <r>
      <t>1.1 Numer identyfikacyjny</t>
    </r>
    <r>
      <rPr>
        <vertAlign val="superscript"/>
        <sz val="9"/>
        <rFont val="Arial"/>
        <family val="2"/>
        <charset val="238"/>
      </rPr>
      <t>1</t>
    </r>
  </si>
  <si>
    <t xml:space="preserve">1.2 Nazwa LGD </t>
  </si>
  <si>
    <t>1.3 REGON</t>
  </si>
  <si>
    <t xml:space="preserve">4. Dane osób upoważnionych do reprezentowania LGD </t>
  </si>
  <si>
    <t>4.1</t>
  </si>
  <si>
    <t>4.2</t>
  </si>
  <si>
    <t>4.3</t>
  </si>
  <si>
    <t xml:space="preserve">5. Dane pełnomocnika LGD  </t>
  </si>
  <si>
    <t>5.1 Kraj</t>
  </si>
  <si>
    <t>5.2 Województwo</t>
  </si>
  <si>
    <t>5.3 Powiat</t>
  </si>
  <si>
    <t>5.4 Gmina</t>
  </si>
  <si>
    <t>6. Dane osoby uprawnionej do kontaktu</t>
  </si>
  <si>
    <t>1. Dane identyfikacyjne LGD nr:</t>
  </si>
  <si>
    <t>1.2 Nazwa LGD krajowej</t>
  </si>
  <si>
    <t>Tak/Nie</t>
  </si>
  <si>
    <t>Jak cofnąć niepożądane
(a dokonane) zmiany?</t>
  </si>
  <si>
    <t>Jak dodać wiersz?</t>
  </si>
  <si>
    <t>Jak uzupełnić formułę?</t>
  </si>
  <si>
    <t>Nr</t>
  </si>
  <si>
    <t>Jak powiększyć pole?</t>
  </si>
  <si>
    <r>
      <t xml:space="preserve">2.1.2 Cel(e) szczegółowe LSR </t>
    </r>
    <r>
      <rPr>
        <i/>
        <sz val="8"/>
        <rFont val="Arial"/>
        <family val="2"/>
        <charset val="238"/>
      </rPr>
      <t>(każdej LGD ubiegającej się o pomoc w ramach projektu współpracy)</t>
    </r>
  </si>
  <si>
    <r>
      <t xml:space="preserve">2.1.3 Przedsięwzięcia LSR </t>
    </r>
    <r>
      <rPr>
        <i/>
        <sz val="8"/>
        <rFont val="Arial"/>
        <family val="2"/>
        <charset val="238"/>
      </rPr>
      <t>(każdej LGD ubiegającej się o pomoc w ramach projektu współpracy)</t>
    </r>
  </si>
  <si>
    <r>
      <t xml:space="preserve">8.3.6 Inne zasoby: </t>
    </r>
    <r>
      <rPr>
        <i/>
        <sz val="7"/>
        <rFont val="Arial"/>
        <family val="2"/>
        <charset val="238"/>
      </rPr>
      <t>(jeżeli Tak, to poniżej należy wymienić jakie)</t>
    </r>
  </si>
  <si>
    <t xml:space="preserve">10.1 Lokalizacja projektu współpracy (miejsce realizacji operacji) </t>
  </si>
  <si>
    <t>10.1.8 Ulica</t>
  </si>
  <si>
    <t>10.1.11 Telefon stacjonarny / komórkowy</t>
  </si>
  <si>
    <t>10.1.12 Faks</t>
  </si>
  <si>
    <t>10.1.13  E-mail</t>
  </si>
  <si>
    <t>10.1.14 Adres www</t>
  </si>
  <si>
    <t>10.2.1 Kraj</t>
  </si>
  <si>
    <t>10.2.2 Województwo</t>
  </si>
  <si>
    <t>10.2.3 Powiat</t>
  </si>
  <si>
    <t>10.2.4 Gmina</t>
  </si>
  <si>
    <t>10.2.5 Kod pocztowy</t>
  </si>
  <si>
    <t>10.2.6 Poczta</t>
  </si>
  <si>
    <t>10.2.7 Miejscowość</t>
  </si>
  <si>
    <t>10.2.8 Ulica</t>
  </si>
  <si>
    <t>10.2.9 Nr domu</t>
  </si>
  <si>
    <t>10.2.10 Nr lokalu</t>
  </si>
  <si>
    <r>
      <t xml:space="preserve">11. Informacja o działkach ewidencyjnych wchodzących w skład nieruchomości, na których realizowany będzie projekt współpracy </t>
    </r>
    <r>
      <rPr>
        <i/>
        <sz val="7"/>
        <rFont val="Arial"/>
        <family val="2"/>
        <charset val="238"/>
      </rPr>
      <t>(pola wypełniane w przypadku, gdy operacja będzie trwale związana z nieruchomością)</t>
    </r>
  </si>
  <si>
    <t>Nr obrębu 
ewidencyjnego</t>
  </si>
  <si>
    <t>Partner realizujący zadanie (Nr LGD)</t>
  </si>
  <si>
    <t>A. Określenie poziomu i zakresu, do jakiego LGD zrealizowałaby projekt bez pomocy publicznej:</t>
  </si>
  <si>
    <t>B. Określenie czasu realizacji projektu przez LGD:</t>
  </si>
  <si>
    <t>Dane dotyczące LGD nr:</t>
  </si>
  <si>
    <t>1.2 Kwota kosztów kwalifikowalnych 
(w zł)</t>
  </si>
  <si>
    <t xml:space="preserve">1.3 Wnioskowana
kwota pomocy, zaokrąglona
"w dół" do pełnych złotych </t>
  </si>
  <si>
    <t>1.4 Wnioskowana kwota pomocy przypadająca na koszty kwalifikowalne realizacji operacji w części dotyczącej inwestycji (w zł)</t>
  </si>
  <si>
    <r>
      <t>2. Prefinansowanie operacji</t>
    </r>
    <r>
      <rPr>
        <vertAlign val="superscript"/>
        <sz val="9"/>
        <rFont val="Arial"/>
        <family val="2"/>
        <charset val="238"/>
      </rPr>
      <t>4</t>
    </r>
  </si>
  <si>
    <r>
      <t>2.1 zaliczki</t>
    </r>
    <r>
      <rPr>
        <vertAlign val="superscript"/>
        <sz val="9"/>
        <rFont val="Arial"/>
        <family val="2"/>
        <charset val="238"/>
      </rPr>
      <t>5</t>
    </r>
  </si>
  <si>
    <t>2.1.1. Wysokość zaliczki</t>
  </si>
  <si>
    <t>I transza</t>
  </si>
  <si>
    <t>2.1.1.6 Razem:</t>
  </si>
  <si>
    <r>
      <t xml:space="preserve">2.1.1.2 Wnioskowana kwota zaliczki, dla:
</t>
    </r>
    <r>
      <rPr>
        <i/>
        <sz val="8"/>
        <rFont val="Arial"/>
        <family val="2"/>
        <charset val="238"/>
      </rPr>
      <t>(w zł)</t>
    </r>
  </si>
  <si>
    <r>
      <t>2.2 wyprzedzającego finansowania kosztów kwalifikowalnych operacji</t>
    </r>
    <r>
      <rPr>
        <vertAlign val="superscript"/>
        <sz val="9"/>
        <rFont val="Arial"/>
        <family val="2"/>
        <charset val="238"/>
      </rPr>
      <t>6</t>
    </r>
  </si>
  <si>
    <t>Suma kosztów kwalifikowalnych (I+II) dla Partnera nr</t>
  </si>
  <si>
    <t xml:space="preserve">Partner 
(nr LGD 
lub nr Partnera) 
realizujący zadanie / grupę zadań </t>
  </si>
  <si>
    <t xml:space="preserve">I etapu / przygotowania projektu współpracy </t>
  </si>
  <si>
    <t>A.</t>
  </si>
  <si>
    <t>A.1</t>
  </si>
  <si>
    <t>A.2</t>
  </si>
  <si>
    <t>B.1</t>
  </si>
  <si>
    <t>B.2</t>
  </si>
  <si>
    <t>C.1</t>
  </si>
  <si>
    <t>C.2</t>
  </si>
  <si>
    <t>II.1</t>
  </si>
  <si>
    <t>II.2</t>
  </si>
  <si>
    <r>
      <t>Oznaczenie zadania</t>
    </r>
    <r>
      <rPr>
        <vertAlign val="superscript"/>
        <sz val="8"/>
        <rFont val="Arial"/>
        <family val="2"/>
        <charset val="238"/>
      </rPr>
      <t>8</t>
    </r>
  </si>
  <si>
    <r>
      <rPr>
        <i/>
        <vertAlign val="superscript"/>
        <sz val="7"/>
        <rFont val="Arial"/>
        <family val="2"/>
        <charset val="238"/>
      </rPr>
      <t xml:space="preserve">8 </t>
    </r>
    <r>
      <rPr>
        <i/>
        <sz val="7"/>
        <rFont val="Arial"/>
        <family val="2"/>
        <charset val="238"/>
      </rPr>
      <t>Należy wpisać oznaczenie zadania zgodnie z Zestawieniem rzeczowo-finansowym operacji, podając symbol zadania z kolumny nr 1 Zestawienia, np. A.1.</t>
    </r>
  </si>
  <si>
    <t>Wniosek w postaci dokumentu elektronicznego, zapisanego na informatycznym nośniku danych</t>
  </si>
  <si>
    <t>2.1.2.1.4 w transzach w ramach każdego wniosku o płatność</t>
  </si>
  <si>
    <t>, w wysokości:</t>
  </si>
  <si>
    <t>miejscowość i data (w formacie dd-mm-rrrr)</t>
  </si>
  <si>
    <t>…………………...…………….,</t>
  </si>
  <si>
    <t>Jednocześnie oświadczam /-my, że</t>
  </si>
  <si>
    <t>zobowiązuję/-my  się do zwrotu zrefundowanego w ramach ww. operacji podatku VAT, jeżeli zaistnieją przesłanki umożliwiające odzyskanie przez podmiot ubiegający się o przyznanie pomocy tego podatku.</t>
  </si>
  <si>
    <t>Liczba osób przeszkolonych</t>
  </si>
  <si>
    <t>Liczba nowych obiektów infrastruktury turystycznej i rekreacyjnej</t>
  </si>
  <si>
    <t>Liczba przebudowanych obiektów infrastruktury turystycznej i rekreacyjnej</t>
  </si>
  <si>
    <t>Liczba osób oceniających szkolenia, jako adekwatne do oczekiwań</t>
  </si>
  <si>
    <t>maksymalna kwota wyprzedzającego finansowania</t>
  </si>
  <si>
    <t>Uwaga!</t>
  </si>
  <si>
    <t>maksymalne kwoty zaliczek dla transz</t>
  </si>
  <si>
    <t>8.4.1 Osoby  niepełnosprawne posiadające orzeczenie o niepełnosprawności</t>
  </si>
  <si>
    <t>8.4.2 Osoby bezrobotne - zarejestrowane w urzędzie pracy</t>
  </si>
  <si>
    <t>8.4.3 Osoby powyżej 50 roku życia</t>
  </si>
  <si>
    <t>8.4.4 Osoby młode - w wieku od 18 do ukończenia 25 lat</t>
  </si>
  <si>
    <t>8.4.5 Przedsiębiorcy</t>
  </si>
  <si>
    <t>8.4.6 Kobiety</t>
  </si>
  <si>
    <t>8.4.7 Imigranci</t>
  </si>
  <si>
    <t>8.4.9 LGD</t>
  </si>
  <si>
    <t>8.4.10 Organizacje pozarządowe</t>
  </si>
  <si>
    <t>8.4.11 Liderzy lokalni</t>
  </si>
  <si>
    <t>8.4.12 Rolnicy</t>
  </si>
  <si>
    <t>8.4.8 Młodzież</t>
  </si>
  <si>
    <r>
      <t>12. Planowany termin zakończenia etapu operacji</t>
    </r>
    <r>
      <rPr>
        <sz val="8"/>
        <rFont val="Arial"/>
        <family val="2"/>
        <charset val="238"/>
      </rPr>
      <t xml:space="preserve"> </t>
    </r>
    <r>
      <rPr>
        <i/>
        <sz val="8"/>
        <rFont val="Arial"/>
        <family val="2"/>
        <charset val="238"/>
      </rPr>
      <t>(miesiąc/rok)</t>
    </r>
  </si>
  <si>
    <t xml:space="preserve">13. Określenie możliwości realizacji operacji przez LGD bez udziału środków publicznych </t>
  </si>
  <si>
    <t>13.1 Planowana do realizacji operacja powstałaby bez pomocy publicznej w zakresie identycznym jak wskazany we wniosku o przyznanie pomocy, z zastosowaniem tych samych rozwiązań technicznych / technologicznych</t>
  </si>
  <si>
    <t>13.2 Jeżeli w punkcie 13.1 zaznaczono odpowiedź NIE, należy podać wartość netto nakładów projektu, które zostałyby poniesione w przypadku nieotrzymania pomocy (szacunkowo w zł)</t>
  </si>
  <si>
    <t>13.3 W przypadku niekorzystania z pomocy finansowej LGD rozpocząłby realizację projektu w tym samym czasie</t>
  </si>
  <si>
    <t>13.4 W przypadku niekorzystania z pomocy finansowej LGD zakończyłby projekt w tym samym czasie (tzn. w miesiącu, w którym zaplanowano złożenie wniosku o płatność)</t>
  </si>
  <si>
    <t>13.5 Jeżeli w punkcie 13.3 lub 13.4  wskazano odpowiedź NIE należy podać o ile dłużej trwałby proces realizacji projektu (od momentu rozpoczęcia projektu do momentu złożenia wniosku o płatność) w przypadku niekorzystania z pomocy finansowej przez LGD (w miesiącach).</t>
  </si>
  <si>
    <r>
      <t>14. Budżet projektu współpracy</t>
    </r>
    <r>
      <rPr>
        <i/>
        <sz val="8"/>
        <rFont val="Arial"/>
        <family val="2"/>
        <charset val="238"/>
      </rPr>
      <t xml:space="preserve"> (pole wypełniane tylko w przypadku operacji polegającej na realizacji projektu współpracy)</t>
    </r>
  </si>
  <si>
    <r>
      <rPr>
        <sz val="8"/>
        <rFont val="Arial"/>
        <family val="2"/>
        <charset val="238"/>
      </rPr>
      <t xml:space="preserve">14.1 nr LGD / nr innego partnera projektu współpracy </t>
    </r>
    <r>
      <rPr>
        <sz val="9"/>
        <rFont val="Arial"/>
        <family val="2"/>
        <charset val="238"/>
      </rPr>
      <t xml:space="preserve">
</t>
    </r>
    <r>
      <rPr>
        <i/>
        <sz val="7"/>
        <rFont val="Arial"/>
        <family val="2"/>
        <charset val="238"/>
      </rPr>
      <t>(numeracja zgodna z sekcją II. A., II.B. i II.C.)</t>
    </r>
  </si>
  <si>
    <t>14.2 Koszty całkowite  operacji (zł)</t>
  </si>
  <si>
    <t>14.3 Koszty kwalifikowalne operacji (zł)</t>
  </si>
  <si>
    <t>14.4 Razem</t>
  </si>
  <si>
    <t xml:space="preserve">Oświadczenie LGD o kwalifikowalności VAT, jeżeli LGD będzie się ubiegać o włączenie VAT do kosztów kwalifikowalnych  
– oryginał sporządzony na  formularzu udostępnionym przez UM </t>
  </si>
  <si>
    <t>plany finansowe pozostałych partnerów projektu (LGD) można uzupełnić w arkuszu IV w skoroszycie (w dodatkowym pliku) WoPP_19_3_2z_ark_wpolwn.xlsx</t>
  </si>
  <si>
    <t>dodatkowe/inne lokalizacje projektu można uzupełnić w arkuszu III_10 w skoroszycie (w dodatkowym pliku) WoPP_19_3_2z_ark_wpolwn.xlsx</t>
  </si>
  <si>
    <t>dane identyfikacyjne pozostałych LGD uczestniczących w realizacji operacji można uzupełnić w arkuszu II_B w skoroszycie (w dodatkowym pliku) WoPP_19_3_2z_ark_wpolwn.xlsx</t>
  </si>
  <si>
    <t>dane identyfikacyjne pozostałych partnerów (niebędących LGD) uczestniczących w realizacji operacji można uzupełnić w arkuszu II_C w skoroszycie (w dodatkowym pliku) WoPP_19_3_2z_ark_wpolwn.xlsx</t>
  </si>
  <si>
    <t>Liczba podmiotów wspartych w ramach operacji obejmujących wyposażenie mające na celu szerzenie lokalnej kultury i dziedzictwa lokalnego</t>
  </si>
  <si>
    <t>Liczba osób, które skorzystały z nowych miejsc noclegowych w ciągu roku, w nowych lub przebudowanych obiektach turystycznych</t>
  </si>
  <si>
    <r>
      <t>8.4.14 Inne:</t>
    </r>
    <r>
      <rPr>
        <i/>
        <sz val="7"/>
        <rFont val="Arial"/>
        <family val="2"/>
        <charset val="238"/>
      </rPr>
      <t xml:space="preserve"> (poniżej należy wymienić jakie)</t>
    </r>
  </si>
  <si>
    <t>8.4.</t>
  </si>
  <si>
    <t>8.4.14.1</t>
  </si>
  <si>
    <t>8.4.14.2</t>
  </si>
  <si>
    <t>8.4.14.3</t>
  </si>
  <si>
    <t>5.5 Imię</t>
  </si>
  <si>
    <t>5.7 Kod pocztowy</t>
  </si>
  <si>
    <t>5.8 Poczta</t>
  </si>
  <si>
    <t>5.9 Miejscowość</t>
  </si>
  <si>
    <t>5.10Ulica</t>
  </si>
  <si>
    <t>5.11 Nr domu</t>
  </si>
  <si>
    <t>5.12 Nr lokalu</t>
  </si>
  <si>
    <t>10.1.15 Inne miejsce przechowywania / garażowania</t>
  </si>
  <si>
    <r>
      <rPr>
        <b/>
        <sz val="9"/>
        <rFont val="Arial"/>
        <family val="2"/>
        <charset val="238"/>
      </rPr>
      <t>IV. PLAN FINANSOWY OPERACJI</t>
    </r>
    <r>
      <rPr>
        <sz val="9"/>
        <rFont val="Arial"/>
        <family val="2"/>
        <charset val="238"/>
      </rPr>
      <t xml:space="preserve">
</t>
    </r>
    <r>
      <rPr>
        <i/>
        <sz val="8"/>
        <rFont val="Arial"/>
        <family val="2"/>
        <charset val="238"/>
      </rPr>
      <t>(sekcja powielana dla wszystkich LGD uczestniczących w realizacji operacji, tj. tych, które ubiegają się o pomoc)</t>
    </r>
  </si>
  <si>
    <t>Długość wybudowanych lub przebudowanych ścieżek rowerowych i szlaków turystycznych</t>
  </si>
  <si>
    <t>Rozwój ogólnodostępnej i niekomercyjnej infrastruktury turystycznej lub rekreacyjnej lub kulturalnej</t>
  </si>
  <si>
    <t xml:space="preserve"> VIII.</t>
  </si>
  <si>
    <t>OŚWIADCZENIA PODMIOTU UBIEGAJĄCEGO SIĘ O PRZYZNANIE POMOCY</t>
  </si>
  <si>
    <t>1.1</t>
  </si>
  <si>
    <t>1.2</t>
  </si>
  <si>
    <t>1.3</t>
  </si>
  <si>
    <t>1.4</t>
  </si>
  <si>
    <t>1.5</t>
  </si>
  <si>
    <t xml:space="preserve">2. </t>
  </si>
  <si>
    <t>2.1</t>
  </si>
  <si>
    <t>2.2</t>
  </si>
  <si>
    <t>2.3</t>
  </si>
  <si>
    <t>2.4</t>
  </si>
  <si>
    <t>2.5</t>
  </si>
  <si>
    <t>z siedzibą  w</t>
  </si>
  <si>
    <t xml:space="preserve">lub pisemnie na adres korespondencyjny </t>
  </si>
  <si>
    <t>IXA</t>
  </si>
  <si>
    <t>D</t>
  </si>
  <si>
    <t xml:space="preserve">7. </t>
  </si>
  <si>
    <t>2.  Adres siedziby LGD</t>
  </si>
  <si>
    <t>b)</t>
  </si>
  <si>
    <t>będzie ubiegał się o refundację kosztów ponoszonych na realizację operacji ze środków EFRROW</t>
  </si>
  <si>
    <t xml:space="preserve">     1.   Informacja o przetwarzaniu danych osobowych przez Agencję Restrukturyzacji i Modernizacji Rolnictwa</t>
  </si>
  <si>
    <t xml:space="preserve">     1.     Informacja o przetwarzaniu danych osobowych przez Agencję Restrukturyzacji i Modernizacji Rolnictwa: </t>
  </si>
  <si>
    <t>Liczba wydarzeń/imprez</t>
  </si>
  <si>
    <t>…………………...…………….</t>
  </si>
  <si>
    <t>………………………………………………….</t>
  </si>
  <si>
    <r>
      <t xml:space="preserve">3. Adres do korespondencji </t>
    </r>
    <r>
      <rPr>
        <i/>
        <sz val="7"/>
        <rFont val="Arial"/>
        <family val="2"/>
        <charset val="238"/>
      </rPr>
      <t>(wypełnić, jeśli jest inny niż w punkcie 2 lub w punkcie 5)</t>
    </r>
  </si>
  <si>
    <t>1)</t>
  </si>
  <si>
    <t>2)</t>
  </si>
  <si>
    <t>Wycofanie zgody nie wpływa na zgodność z prawem przetwarzania, którego dokonano na podstawie zgody przed jej wycofaniem.</t>
  </si>
  <si>
    <t>6.4 Faks*</t>
  </si>
  <si>
    <t>6.5 E-mail*</t>
  </si>
  <si>
    <t>9.1</t>
  </si>
  <si>
    <t>9.2</t>
  </si>
  <si>
    <r>
      <t xml:space="preserve">Wnioskuję o przyznanie pomocy finansowej w wysokości określonej w sekcji IV wniosku punkt  1.5 </t>
    </r>
    <r>
      <rPr>
        <i/>
        <sz val="8"/>
        <rFont val="Arial"/>
        <family val="2"/>
        <charset val="238"/>
      </rPr>
      <t>Razem</t>
    </r>
    <r>
      <rPr>
        <sz val="8"/>
        <rFont val="Arial"/>
        <family val="2"/>
        <charset val="238"/>
      </rPr>
      <t xml:space="preserve"> kolumna 1.3 </t>
    </r>
    <r>
      <rPr>
        <i/>
        <sz val="8"/>
        <rFont val="Arial"/>
        <family val="2"/>
        <charset val="238"/>
      </rPr>
      <t>Wnioskowana kwota pomocy (…)</t>
    </r>
    <r>
      <rPr>
        <sz val="8"/>
        <rFont val="Arial"/>
        <family val="2"/>
        <charset val="238"/>
      </rPr>
      <t>.</t>
    </r>
  </si>
  <si>
    <t>b) Wnioskuję o wypłatę wyprzedzającego finansowania w wysokości określonej w sekcji IV wniosku punkt 2.2 .</t>
  </si>
  <si>
    <t xml:space="preserve"> - w tym wyposażenie podmiotów działających w sferze kultury</t>
  </si>
  <si>
    <t>W tym przygotowanie projektu współpracy:</t>
  </si>
  <si>
    <t>Całkowite koszty operacji łącznie:</t>
  </si>
  <si>
    <t xml:space="preserve">W tym realizacja projektu współpracy: </t>
  </si>
  <si>
    <t>c)</t>
  </si>
  <si>
    <t>5.14Faks*</t>
  </si>
  <si>
    <t>5.13 Telefon stacjonarny / komórkowy*</t>
  </si>
  <si>
    <t>5.15 E-mail*</t>
  </si>
  <si>
    <t>2. Adres siedziby LGD</t>
  </si>
  <si>
    <t>2.    Informacja o przetwarzaniu danych osobowych przez Samorząd Województwa:</t>
  </si>
  <si>
    <t>Informacja o przetwarzaniu danych osobowych przez Samorząd Województwa:</t>
  </si>
  <si>
    <t>dane podmiotu ubiegającego się  o przyznanie pomocy  mogą być przetwarzane przez organy audytowe i dochodzeniowe Unii Europejskiej i państw członkowskich dla zabezpieczenia interesów finansowych Unii;</t>
  </si>
  <si>
    <t xml:space="preserve"> - w tym wyposażenie mające na celu szerzenie lokalnej kultury i dziedzictwa lokalnego</t>
  </si>
  <si>
    <r>
      <t>1. Dane pozostałych partnerów projektu współpracy uczestniczących w realizacji projektu jednak</t>
    </r>
    <r>
      <rPr>
        <i/>
        <sz val="8"/>
        <rFont val="Arial"/>
        <family val="2"/>
        <charset val="238"/>
      </rPr>
      <t xml:space="preserve"> nie ubiegających się o pomoc w ramach projektu współpracy</t>
    </r>
  </si>
  <si>
    <t xml:space="preserve">Stworzenie warunków do rozwoju przedsiębiorczości na obszarze objętym LSR </t>
  </si>
  <si>
    <r>
      <t>Koszty kwalifikowalne określone w § 8 rozporządzenia</t>
    </r>
    <r>
      <rPr>
        <sz val="8"/>
        <rFont val="Arial"/>
        <family val="2"/>
        <charset val="238"/>
      </rPr>
      <t xml:space="preserve"> </t>
    </r>
    <r>
      <rPr>
        <vertAlign val="superscript"/>
        <sz val="8"/>
        <rFont val="Arial"/>
        <family val="2"/>
        <charset val="238"/>
      </rPr>
      <t>7</t>
    </r>
    <r>
      <rPr>
        <sz val="7"/>
        <rFont val="Arial"/>
        <family val="2"/>
        <charset val="238"/>
      </rPr>
      <t>, z wyłączeniem kosztów ogólnych, w tym:</t>
    </r>
  </si>
  <si>
    <r>
      <t xml:space="preserve"> Etap I / Przygotowanie
projektu współpracy </t>
    </r>
    <r>
      <rPr>
        <vertAlign val="superscript"/>
        <sz val="8"/>
        <rFont val="Arial"/>
        <family val="2"/>
        <charset val="238"/>
      </rPr>
      <t>3</t>
    </r>
  </si>
  <si>
    <r>
      <t xml:space="preserve"> Etap II </t>
    </r>
    <r>
      <rPr>
        <vertAlign val="superscript"/>
        <sz val="8"/>
        <rFont val="Arial"/>
        <family val="2"/>
        <charset val="238"/>
      </rPr>
      <t>3</t>
    </r>
  </si>
  <si>
    <r>
      <t xml:space="preserve"> Etap III </t>
    </r>
    <r>
      <rPr>
        <vertAlign val="superscript"/>
        <sz val="8"/>
        <rFont val="Arial"/>
        <family val="2"/>
        <charset val="238"/>
      </rPr>
      <t>3</t>
    </r>
  </si>
  <si>
    <r>
      <t xml:space="preserve"> Etap IV </t>
    </r>
    <r>
      <rPr>
        <vertAlign val="superscript"/>
        <sz val="8"/>
        <rFont val="Arial"/>
        <family val="2"/>
        <charset val="238"/>
      </rPr>
      <t>3</t>
    </r>
  </si>
  <si>
    <r>
      <t xml:space="preserve"> Etap V </t>
    </r>
    <r>
      <rPr>
        <vertAlign val="superscript"/>
        <sz val="8"/>
        <rFont val="Arial"/>
        <family val="2"/>
        <charset val="238"/>
      </rPr>
      <t>3</t>
    </r>
  </si>
  <si>
    <r>
      <t xml:space="preserve">2.1.1.3 Planowany termin wypłaty zaliczki w ramach transzy 
</t>
    </r>
    <r>
      <rPr>
        <i/>
        <sz val="8"/>
        <rFont val="Arial"/>
        <family val="2"/>
        <charset val="238"/>
      </rPr>
      <t>(miesiąc i rok w formacie mm-rrrr)</t>
    </r>
    <r>
      <rPr>
        <i/>
        <vertAlign val="superscript"/>
        <sz val="8"/>
        <rFont val="Arial"/>
        <family val="2"/>
        <charset val="238"/>
      </rPr>
      <t>3</t>
    </r>
  </si>
  <si>
    <r>
      <t xml:space="preserve">II transza </t>
    </r>
    <r>
      <rPr>
        <vertAlign val="superscript"/>
        <sz val="8"/>
        <rFont val="Arial"/>
        <family val="2"/>
        <charset val="238"/>
      </rPr>
      <t>3</t>
    </r>
  </si>
  <si>
    <r>
      <t xml:space="preserve">III transza </t>
    </r>
    <r>
      <rPr>
        <vertAlign val="superscript"/>
        <sz val="8"/>
        <rFont val="Arial"/>
        <family val="2"/>
        <charset val="238"/>
      </rPr>
      <t>3</t>
    </r>
  </si>
  <si>
    <r>
      <t xml:space="preserve">IV transza </t>
    </r>
    <r>
      <rPr>
        <vertAlign val="superscript"/>
        <sz val="8"/>
        <rFont val="Arial"/>
        <family val="2"/>
        <charset val="238"/>
      </rPr>
      <t>3</t>
    </r>
  </si>
  <si>
    <r>
      <t xml:space="preserve">V transza </t>
    </r>
    <r>
      <rPr>
        <vertAlign val="superscript"/>
        <sz val="8"/>
        <rFont val="Arial"/>
        <family val="2"/>
        <charset val="238"/>
      </rPr>
      <t>3</t>
    </r>
  </si>
  <si>
    <r>
      <t xml:space="preserve">II etapu </t>
    </r>
    <r>
      <rPr>
        <vertAlign val="superscript"/>
        <sz val="7"/>
        <rFont val="Arial"/>
        <family val="2"/>
        <charset val="238"/>
      </rPr>
      <t>3</t>
    </r>
  </si>
  <si>
    <r>
      <t xml:space="preserve">III etapu </t>
    </r>
    <r>
      <rPr>
        <vertAlign val="superscript"/>
        <sz val="7"/>
        <rFont val="Arial"/>
        <family val="2"/>
        <charset val="238"/>
      </rPr>
      <t>3</t>
    </r>
  </si>
  <si>
    <r>
      <t xml:space="preserve">IV etapu </t>
    </r>
    <r>
      <rPr>
        <vertAlign val="superscript"/>
        <sz val="7"/>
        <rFont val="Arial"/>
        <family val="2"/>
        <charset val="238"/>
      </rPr>
      <t>3</t>
    </r>
  </si>
  <si>
    <r>
      <t xml:space="preserve">V etapu </t>
    </r>
    <r>
      <rPr>
        <vertAlign val="superscript"/>
        <sz val="7"/>
        <rFont val="Arial"/>
        <family val="2"/>
        <charset val="238"/>
      </rPr>
      <t>3</t>
    </r>
  </si>
  <si>
    <t>e-mail</t>
  </si>
  <si>
    <t xml:space="preserve">      </t>
  </si>
  <si>
    <t xml:space="preserve">   </t>
  </si>
  <si>
    <r>
      <rPr>
        <i/>
        <vertAlign val="superscript"/>
        <sz val="7"/>
        <rFont val="Arial"/>
        <family val="2"/>
        <charset val="238"/>
      </rPr>
      <t>5</t>
    </r>
    <r>
      <rPr>
        <i/>
        <sz val="7"/>
        <rFont val="Arial"/>
        <family val="2"/>
        <charset val="238"/>
      </rPr>
      <t xml:space="preserve"> Zaliczka, o której mowa w art. 20 ustawy z dnia 27 maja 2015 r.</t>
    </r>
  </si>
  <si>
    <t>Oświadczenie LGD o kwalifikowalności VAT</t>
  </si>
  <si>
    <t xml:space="preserve">Załącznik nr 8: </t>
  </si>
  <si>
    <t>Załącznik nr 5:</t>
  </si>
  <si>
    <t xml:space="preserve">Załącznik nr 9: </t>
  </si>
  <si>
    <t>Oświadczenie partnera projektu współpracy</t>
  </si>
  <si>
    <t>13 Turyści</t>
  </si>
  <si>
    <t>z siedzibą w</t>
  </si>
  <si>
    <t>1.4 Numer NIP</t>
  </si>
  <si>
    <t>1. 4 Numer NIP</t>
  </si>
  <si>
    <t xml:space="preserve"> czytelny/-e podpis /-y osób / -y  upoważnionej /-ych do reprezentowania partnera projektu współpracy </t>
  </si>
  <si>
    <t>WNIOSEK
 O PRZYZNANIE POMOCY
w ramach poddziałania 19.3 "Przygotowanie i realizacja działań w zakresie współpracy z lokalną grupą działania" objętego Programem Rozwoju Obszarów Wiejskich na lata 2014-2020</t>
  </si>
  <si>
    <t>5.6 Nazwisko</t>
  </si>
  <si>
    <t xml:space="preserve">Partner / Partnerzy
realizujący zadanie / grupę zadań </t>
  </si>
  <si>
    <t>3.11 Telefon stacjonarny / komórkowy*</t>
  </si>
  <si>
    <t>3.12 Faks*</t>
  </si>
  <si>
    <t>3.14 Adres www*</t>
  </si>
  <si>
    <t>Administrator będzie przetwarzał następujące kategorie Pani/Pana danych: dane identyfikacyjne oraz dane kontaktowe;</t>
  </si>
  <si>
    <t>1.6</t>
  </si>
  <si>
    <t>1.7</t>
  </si>
  <si>
    <t>1.8</t>
  </si>
  <si>
    <t>1.9</t>
  </si>
  <si>
    <t>Pani/Pana dane Administrator uzyskał od:</t>
  </si>
  <si>
    <t>Samorządu Województwa…....................................................................................................................................</t>
  </si>
  <si>
    <t>1.10</t>
  </si>
  <si>
    <t>2.6</t>
  </si>
  <si>
    <t>miejscowość i data (w formacie: dzień-miesiąc-rok)</t>
  </si>
  <si>
    <t>2.7</t>
  </si>
  <si>
    <t>2.8</t>
  </si>
  <si>
    <t>2.9</t>
  </si>
  <si>
    <t>2.10</t>
  </si>
  <si>
    <t>Przysługuje Pani/Panu prawo dostępu do Pani/Pana danych osobowych, prawo żądania ich sprostowania, usunięcia lub ograniczenia ich przetwarzania, w przypadkach określonych w Rozporządzeniu 2016/679;</t>
  </si>
  <si>
    <t>Pani/Pana dane Administrator  uzyskał od:</t>
  </si>
  <si>
    <t>1) Agencję Restrukturyzacji Modernizacji Rolnictwa z siedzibą w Warszawie, Al. Jana Pawła II nr 70, 00-175 Warszawa (adres do korespondencji: ul. Poleczki 33, 02-822 Warszawa);</t>
  </si>
  <si>
    <t>z Administratorem Pani /Pan może się  kontaktować poprzez adres e-mail info@arimr.gov.pl lub pisemnie na adres korespondencyjny Centrali Agencji Restrukturyzacji i Modernizacji Rolnictwa, ul. Poleczki 33, 02-822 Warszawa;</t>
  </si>
  <si>
    <t xml:space="preserve"> z Administratorem  Pani/Pan może kontaktować się poprzez adres e-mail: </t>
  </si>
  <si>
    <t xml:space="preserve">Administrator wyznaczył inspektora ochrony danych, z którym można kontaktować się w sprawach dotyczących przetwarzania danych osobowych oraz korzystania z praw związanych z przetwarzaniem danych, poprzez adres </t>
  </si>
  <si>
    <t>lub pisemnie na adres korespondencyjny Administratora , wskazany w pkt. 2.2;</t>
  </si>
  <si>
    <t>lub pisemnie na adres korespondencyjny:</t>
  </si>
  <si>
    <t xml:space="preserve">z Administratorem  Pan/Pani może się  kontaktować poprzez adres e-mail: </t>
  </si>
  <si>
    <t>Pani/Pana dane osobowe Administrator uzyskał od Beneficjenta.</t>
  </si>
  <si>
    <t>Wyrażam zgodę na przetwarzanie przez Administratora:</t>
  </si>
  <si>
    <t>2) Samorząd Województwa z siedzibą w: ……………………………………………………………….</t>
  </si>
  <si>
    <t>info@arimr.gov.pl; iod@arimr.gov.pl;</t>
  </si>
  <si>
    <t>……………...…………...…………….,</t>
  </si>
  <si>
    <t>……………………………………………………,</t>
  </si>
  <si>
    <t>A, B, C - zadanie lub grupa zadań realizowanych w ramach operacji.
A.1, A.2, B.1 itd. - zadanie lub dostawa/robota/usługa realizowana w ramach zadania.
** w przypadku Partnera, dla którego VAT nie będzie kosztem kwalifikowalnym należy wpisać 0,00.</t>
  </si>
  <si>
    <t xml:space="preserve"> 
w tym VAT**</t>
  </si>
  <si>
    <t>w tym VAT**</t>
  </si>
  <si>
    <r>
      <t>Mapy lub szkice sytuacyjne oraz rysunki charakterystyczne dotyczące umiejscowienia operacji</t>
    </r>
    <r>
      <rPr>
        <i/>
        <sz val="9"/>
        <rFont val="Arial"/>
        <family val="2"/>
        <charset val="238"/>
      </rPr>
      <t xml:space="preserve"> 
(w przypadku, gdy projekt budowlany nie jest przedkładany)</t>
    </r>
    <r>
      <rPr>
        <sz val="9"/>
        <rFont val="Arial"/>
        <family val="2"/>
        <charset val="238"/>
      </rPr>
      <t xml:space="preserve">
– oryginał lub kopia ***</t>
    </r>
  </si>
  <si>
    <t>Zgłoszenie zamiaru wykonania robót budowlanych organowi administracji architektoniczno -budowlanej
– kopia ***,
wraz z:
- oświadczeniem, że w terminie 21 dni od dnia zgłoszenia zamiaru wykonania robót budowlanych  organ administracji architektoniczno -budowlanej nie wniósł sprzeciwu 
– oryginał 
albo
-zaświadczeniem wydanym przez  organ administracji architektoniczno -budowlanej, że nie wniósł sprzeciwu wobec zgłoszonego zamiaru wykonania robót budowlanych 
– kopia ***</t>
  </si>
  <si>
    <t>Decyzja o pozwoleniu na budowę 
– oryginał lub kopia ***</t>
  </si>
  <si>
    <t>Kosztorys inwestorski 
– oryginał lub kopia ***</t>
  </si>
  <si>
    <r>
      <t xml:space="preserve">Inne pozwolenia, zezwolenia, decyzje i inne dokumenty potwierdzające spełnianie warunków przyznania pomocy, </t>
    </r>
    <r>
      <rPr>
        <i/>
        <sz val="9"/>
        <rFont val="Arial"/>
        <family val="2"/>
        <charset val="238"/>
      </rPr>
      <t>(w przypadku, gdy uzyskanie ich jest wymagane przez odrębne przepisy)</t>
    </r>
    <r>
      <rPr>
        <sz val="9"/>
        <rFont val="Arial"/>
        <family val="2"/>
        <charset val="238"/>
      </rPr>
      <t xml:space="preserve">
– oryginał lub kopia ***</t>
    </r>
  </si>
  <si>
    <t>Ostateczna decyzja środowiskowa, jeżeli jej wydanie jest wymagane odrębnymi przepisami 
– oryginał lub kopia ***</t>
  </si>
  <si>
    <t>Informacja o numerze wyodrębnionego rachunku bankowego LGD, prowadzonego przez bank lub spółdzielczą kasę oszczędnościowo-kredytową, w przypadku, gdy LGD ubiega się o zaliczkę albo wyprzedzające finansowanie kosztów kwalifikowalnych operacji
– oryginał lub kopia ***</t>
  </si>
  <si>
    <r>
      <t xml:space="preserve">Wycena określająca wartość rynkową zakupionych używanych maszyn, urządzeń, sprzętu lub innego wyposażenia o charakterze zabytkowym albo historycznym </t>
    </r>
    <r>
      <rPr>
        <i/>
        <sz val="9"/>
        <rFont val="Arial"/>
        <family val="2"/>
        <charset val="238"/>
      </rPr>
      <t>(w przypadku operacji obejmujących zakup używanego sprzętu o charakterze zabytkowym albo historycznym w ramach zachowania dziedzictwa lokalnego)</t>
    </r>
    <r>
      <rPr>
        <sz val="9"/>
        <rFont val="Arial"/>
        <family val="2"/>
        <charset val="238"/>
      </rPr>
      <t xml:space="preserve">
– oryginał lub kopia ***</t>
    </r>
  </si>
  <si>
    <r>
      <t xml:space="preserve">Dokumenty uzasadniające przyjęty poziom cen dla danego zadania 
</t>
    </r>
    <r>
      <rPr>
        <i/>
        <sz val="9"/>
        <rFont val="Arial"/>
        <family val="2"/>
        <charset val="238"/>
      </rPr>
      <t>(w przypadku dóbr niestandardowych, które nie znajdują się w obrocie powszechnym)</t>
    </r>
    <r>
      <rPr>
        <sz val="9"/>
        <rFont val="Arial"/>
        <family val="2"/>
        <charset val="238"/>
      </rPr>
      <t xml:space="preserve">
– oryginał lub kopia ***</t>
    </r>
  </si>
  <si>
    <t>Dokumenty potwierdzające posiadanie tytułu prawnego do nieruchomości 
– oryginał lub kopia ***</t>
  </si>
  <si>
    <t>Pełnomocnictwo, jeśli zostało udzielone 
– oryginał lub kopia ***</t>
  </si>
  <si>
    <r>
      <t xml:space="preserve">Statut LGD 
</t>
    </r>
    <r>
      <rPr>
        <i/>
        <sz val="9"/>
        <rFont val="Arial"/>
        <family val="2"/>
        <charset val="238"/>
      </rPr>
      <t>(załącznik obowiązkowy, jeżeli uległ zmianie)</t>
    </r>
    <r>
      <rPr>
        <sz val="9"/>
        <rFont val="Arial"/>
        <family val="2"/>
        <charset val="238"/>
      </rPr>
      <t xml:space="preserve"> 
– oryginał lub kopia ***</t>
    </r>
  </si>
  <si>
    <t>Pełnomocnictwo (pełnomocnictwa) potwierdzające umocowanie jednej z LGD do działania w imieniu pozostałych LGD uczestniczących w realizacji operacji, w toku postępowania w sprawie przyznania pomocy  
– oryginał lub kopia ***</t>
  </si>
  <si>
    <r>
      <t>Umowa partnerska</t>
    </r>
    <r>
      <rPr>
        <i/>
        <sz val="9"/>
        <rFont val="Arial"/>
        <family val="2"/>
        <charset val="238"/>
      </rPr>
      <t xml:space="preserve"> 
(załącznik składany w przypadku operacji polegającej na realizacji projektu współpracy)</t>
    </r>
    <r>
      <rPr>
        <sz val="9"/>
        <rFont val="Arial"/>
        <family val="2"/>
        <charset val="238"/>
      </rPr>
      <t xml:space="preserve">
– oryginał lub kopia ***</t>
    </r>
  </si>
  <si>
    <t xml:space="preserve">3.13 E-mail* </t>
  </si>
  <si>
    <t>3.15 Adres skrytki ePUAP*</t>
  </si>
  <si>
    <t>1. Plan finansowy operacji w części, za którą odpowiada partner projektu współpracy</t>
  </si>
  <si>
    <t>¹</t>
  </si>
  <si>
    <t>*</t>
  </si>
  <si>
    <t>imię i nazwisko osoby / osób reprezentujących LGD  /pełnomocnika*</t>
  </si>
  <si>
    <t>podmiot, który reprezentuję/-my jest podatnikiem podatku VAT / nie jest podatnikiem podatku VAT* oraz figuruje w ewidencji podatników podatku VAT / nie figuruje w ewidencji podatników podatku VAT* i realizując powyższą operację może odzyskać uiszczony podatek VAT / nie może odzyskać uiszczonego podatku VAT** z powodu</t>
  </si>
  <si>
    <t>**</t>
  </si>
  <si>
    <t>lub pisemnie na adres korespondencyjny Administratora, wskazany w pkt. 2. 1;</t>
  </si>
  <si>
    <t>Podanie ww. danych jest dobrowolne, a ich niepodanie nie wpływa na proces przyjęcia i rozpatrzenia wniosku o przyznanie pomocy na operacje realizowane w ramach poddziałania 19.3 „Przygotowanie i realizacja działań w zakresie współpracy z lokalną grupą działania” objętego Programem Rozwoju Obszarów Wiejskich na lata 2014–2020. Niepodanie tych danych uniemożliwi jedynie realizację celu wskazanego w treści powyższej zgody. Każdą z powyższych zgód można wycofać w dowolnym momencie, poprzez przesłanie „oświadczenia o wycofaniu zgody” na adresy korespondencyjne Administratorów z dopiskiem „Ochrona danych osobowych” lub na adresy e-mail:</t>
  </si>
  <si>
    <t>danych osobowych podanych w zakresie szerszym, niż jest to wymagane na podstawie przepisów powszechnie obowiązującego prawa, oznaczonych w niniejszym formularzu wniosku o przyznanie pomocy jako „dane nieobowiązkowe", w celu ułatwienia i przyspieszenia kontaktu ze mną w sprawach dotyczących przyznania pomocy.</t>
  </si>
  <si>
    <t xml:space="preserve">Administrator wyznaczył inspektora ochrony danych, z którym może Pani/Pan kontaktować się w sprawach dotyczących przetwarzania danych osobowych oraz korzystania z praw związanych z przetwarzaniem danych, poprzez adres e-mail: </t>
  </si>
  <si>
    <t xml:space="preserve">Administrator wyznaczył inspektora ochrony danych, z którym może Pani/Pan kontaktować się w sprawach dotyczących przetwarzania danych osobowych oraz korzystania z praw związanych z przetwarzaniem danych, poprzez adres e-mail: iod@arimr.gov.pl lub pisemnie na adres korespondencyjny administratora danych, wskazany w pkt  1.2; </t>
  </si>
  <si>
    <t>z Administratorem może  Pani/Pan kontaktować poprzez adres e-mail: info@arimr.gov.pl lub pisemnie na adres korespondencyjny Centrali Agencji Restrukturyzacji i Modernizacji Rolnictwa, ul. Poleczki 33, 02-822 Warszawa;</t>
  </si>
  <si>
    <t>1.11</t>
  </si>
  <si>
    <t>2.11</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</si>
  <si>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</si>
  <si>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 xml:space="preserve">Pani/Pana dane osobowe zebrane na podstawie art. 6 ust. 1 lit. c Rozporządzenia  2016/679 będą przetwarzane przez okres realizacji zadań, o których mowa w pkt. 1.5,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</si>
  <si>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na okres potrzebny do przeprowadzenia archiwizacji;
</t>
  </si>
  <si>
    <t>1.12</t>
  </si>
  <si>
    <t xml:space="preserve">Pani/Pana dane osobowe zebrane na podstawie art. 6 ust. 1 lit. c Rozporządzenia  2016/679 będą przetwarzane przez okres realizacji zadań, o których mowa w pkt. 2.5, okres zobowiązań oraz okres 5 lat, liczony od dnia następującego po dniu upływu okresu zobowiązań w związku z przyznaniem pomocy w ramach poddziałania „Przygotowanie i realizacja działań w zakresie współpracy z lokalną grupą działania” objętego Programem Rozwoju Obszarów Wiejskich na lata 2014–2020. 
Okres przechowywania danych zostanie każdorazowo przedłużony o okres przedawnienia roszczeń, jeżeli przetwarzanie danych będzie niezbędne do dochodzenia roszczeń lub do obrony przed takimi roszczeniami przez Administratora. Ponadto, okres przechowywania danych zostanie przedłużony o okres potrzebny do przeprowadzenia archiwizacji;
</t>
  </si>
  <si>
    <t xml:space="preserve">czytelne podpisy osób reprezentujących umocowaną LGD/ pełnomocnika
</t>
  </si>
  <si>
    <t>czytelny podpis podmiotu ubiegającego się o przyznanie pomocy / osoby upoważnionej do reprezentowania umocowanej LGD</t>
  </si>
  <si>
    <t xml:space="preserve">Samorząd Województwa oraz Agencja Restrukturyzacji i Modernizacji Rolnictwa informują, że stają się administratorem danych osobowych osób fizycznych, pozyskanych od podmiotu ubiegającego się o przyznanie pomocy, które to dane osobowe Samorząd Województwa bezpośrednio lub pośrednio pozyskał w związku ze złożeniem wniosku o przyznanie pomocy finansowej w ramach poddziałania 19.3 „Przygotowanie i realizacja działań w zakresie współpracy z lokalną grupą działania” objętego Programem Rozwoju Obszarów Wiejskich na lata 2014-2020.     </t>
  </si>
  <si>
    <t>Oświadczam, iż poinformowałem wszystkie osoby fizyczne, o których mowa w pkt 1, o treści klauzul stanowiących treść części IX i XI oraz zał. nr 8 do niniejszego wniosku o przyznanie pomocy.</t>
  </si>
  <si>
    <t>Jednocześnie zobowiązuję się poinformować osoby fizyczne, których dane osobowe będą przekazywane do SW oraz ARiMR w celu przyznania pomocy finansowej o treści klauzul, stanowiących treść części IX i XI oraz zał. nr 8 do wniosku.</t>
  </si>
  <si>
    <t xml:space="preserve">Pani/Pana dane osobowe zebrane na podstawie art. 6 ust. 1 lit. a Rozporządzenia 2016/679, tj. na  podstawie odrębnej zgody na przetwarzanie danych osobowych (dane nieobowiązkowe) będą przetwarzane w okresach wskazanych w pkt 1.8, w tym przez okres realizacji celów, o których mowa w sekcji 3 lub do czasu odwołania tej zgody;
</t>
  </si>
  <si>
    <t xml:space="preserve">Pani/Pana dane osobowe zebrane na podstawie art. 6 ust. 1 lit. a Rozporządzenia 2016/679, tj. na  podstawie odrębnej zgody na przetwarzanie danych osobowych (dane nieobowiązkowe) będą przetwarzane w okresach wskazanych w pkt 2.7, w tym przez okres realizacji celów, o których mowa w sekcji 3 lub do czasu odwołania tej zgody;
</t>
  </si>
  <si>
    <t xml:space="preserve">miejscowość i data (w formacie: dzień-miesiąć-rok) </t>
  </si>
  <si>
    <t>czytelny podpis osoby upoważnionej do reprezentowania umocowanej LGD / osoby uprawnionej do kontaktu</t>
  </si>
  <si>
    <t>………………………………………………z siedzibą w …………………………………………………………………………………………..</t>
  </si>
  <si>
    <t>…………………………………………………………………………………………………………………………………………………</t>
  </si>
  <si>
    <t>…………………………………………………………………………….lub pisemnie na adres korespondencyjny Administratora, wskazany w pkt. 2. 1;</t>
  </si>
  <si>
    <t>Niepotrzebne skreślić.</t>
  </si>
  <si>
    <t xml:space="preserve">INFORMACJE DOTYCZĄCE PRZETWARZANIA DANYCH OSOBY FIZYCZNEJ WYSTĘPUJĄCEJ W PODDZIAŁANIU 19.3 "PRZYGOTOWANIE I REALIZACJA DZIAŁAŃ W ZAKRESIE WSPÓŁPRACY Z LOKALNĄ GRUPĄ DZIAŁANIA" OBJĘTYM PROW NA LATA 2014-2020 (DOTYCZY WŁAŚCICIELA/WSPÓŁWŁAŚCICIELA/POSIADACZA/WSPÓŁPOSIADACZA NIERUCHOMOŚCI/OSOBY UPOWAŻNIONEJ DO REPREZENTOWANIA: WŁAŚCICIELA LUB WSPÓŁWŁAŚCICIELA LUB POSIADACZA LUB WSPÓŁPOSIADACZA NIERUCHOMOŚCI). </t>
  </si>
  <si>
    <t>czytelne podpisy osoby / osób reprezentujących LGD / pełnomocnika*</t>
  </si>
  <si>
    <t>3. Zgoda osoby upoważnionej do reprezentowania LGD umocowanej do działania w imieniu pozostałych LGD uczestniczących w realizacji operacj / osoby uprawnionej do kontaktu podmiotu ubiegającego się o przyznanie pomocy na przetwarzanie danych osoby fizycznej - zaznaczyć X</t>
  </si>
  <si>
    <t>Administratorem Pani/Pana danych osobowych (zwanym dalej: "Administratorem") jest Agencja Restrukturyzacji i Modernizacji Rolnictwa z siedzibą w Warszawie, Al. Jana Pawła II 70, 00-175 Warszawa;</t>
  </si>
  <si>
    <t>Zebrane Pani / Pana dane osobowe będą przetwarzane przez Administratora na podstawie: art. 6 ust. 1 lit. c Rozporządzenia  2016/679, gdy jest to niezbędne do wypełnienia obowiązku prawnego ciążącego na Administratorze (dane obowiązkowe);</t>
  </si>
  <si>
    <t xml:space="preserve">Zebrane dane osobowe mogą być udostępniane podmiotom uprawnionym do przetwarzania danych osobowych na podstawie przepisów powszechnie obowiązującego prawa, w tym organom kontrolnym oraz podmiotom przetwarzającym dane osobowe na zlecenie Administratora w związku z wykonywaniem powierzonego im zadania w drodze zawartej umowy, np. dostawcy wparcia informatycznego; </t>
  </si>
  <si>
    <t>W przypadku uznania, że przetwarzanie danych osobowych narusza przepisy Rozporządzenia 2016/679, przysługuje Pani / Panu prawo wniesienia skargi do Prezesa Urzędu Ochrony Danych Osobowych;</t>
  </si>
  <si>
    <t xml:space="preserve"> Administratorem Pani/Pana danych osobowych (zwanym dalej: "Administratorem")  jest Samorząd Województwa:</t>
  </si>
  <si>
    <t xml:space="preserve">Zebrane Pani / Pana dane osobowe będą przetwarzane przez Administratora na podstawie: art. 6 ust. 1 lit. c Rozporządzenia 2016/679, gdy jest to niezbędne do wypełnienia obowiązku prawnego ciążącego na administratorze danych (dane obowiązkowe); </t>
  </si>
  <si>
    <t>Zebrane Pani / Pana dane osobowe będą przetwarzane przez Administratora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szerszy, niż to wynika z powszechnie obowiązującego prawa (dane nieobowiązkowe);</t>
  </si>
  <si>
    <t xml:space="preserve">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 
</t>
  </si>
  <si>
    <t xml:space="preserve"> Administratorem Pani/Pana danych osobowych (zwanym dalej: "Administratorem")  jest Samorząd Województwa</t>
  </si>
  <si>
    <t xml:space="preserve">Przysługuje Pani/Panu prawo dostępu do Pani/Pana danych osobowych, prawo żądania ich sprostowania, usunięcia lub ograniczenia ich przetwarzania, w przypadkach określonych w Rozporządzeniu 2016/679. 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 </t>
  </si>
  <si>
    <t>Podanie danych osobowych na podstawie art. 6 ust. 1 lit. c Rozporządzenia 2016/679 we wniosku o przyznanie pomocy na operacje w ramach poddziałania 19.3 „Przygotowanie i realizacja działań w zakresie współpracy z lokalną grupą działania” objętego Programem Rozwoju Obszarów Wiejskich na lata 2014–2020, wynika z obowiązku zawartego w przepisach powszechnie obowiązującego prawa, a konsekwencją niepodania tych danych osobowych będzie pozostawienie wniosku bez rozpatrzenia / odmowa przyznania pomocy po uprzednim wezwaniu do usunięcia braków.</t>
  </si>
  <si>
    <t>Z Administratorem może  Pani/Pan kontaktować poprzez adres e-mail: info@arimr.gov.pl lub pisemnie na adres korespondencyjny Centrali Agencji Restrukturyzacji i Modernizacji Rolnictwa, ul. Poleczki 33, 02-822 Warszawa;</t>
  </si>
  <si>
    <t xml:space="preserve">Zebrane Pani / Pana dane osobowe będą przetwarzane przez Administratora na podstawie: art. 6 ust. 1 lit. c Rozporządzenia 2016/679, gdy jest to niezbędne do wypełnienia obowiązku prawnego ciążącego na Administratorze (dane obowiązkowe); </t>
  </si>
  <si>
    <t xml:space="preserve">Z Administratorem  Pan/Pani może się  kontaktować poprzez adres e-mail: </t>
  </si>
  <si>
    <t>Zebrane Pani / Pana dane osobowe będą przetwarzane przez Administratora na podstawie: art. 6 ust. 1 lit. c Rozporządzenia 2016/679, gdy jest to niezbędne do wypełnienia obowiązku prawnego ciążącego na administratorze danych (dane obowiązkowe);</t>
  </si>
  <si>
    <r>
      <t>ubiegającego się o dofinansowanie z krajowych środków publicznych i środków pochodzących z Europejskiego Funduszu Rolnego na rzecz Rozwoju Obszarów Wiejskich w ramach PROW 2014-2020, na realizację operacji w zakresie poddziałania "</t>
    </r>
    <r>
      <rPr>
        <b/>
        <sz val="9"/>
        <rFont val="Arial"/>
        <family val="2"/>
        <charset val="238"/>
      </rPr>
      <t>Przygotowanie i realizacja działań w zakresie współpracy z lokalną grupą działania"</t>
    </r>
  </si>
  <si>
    <t xml:space="preserve">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oraz z 2018 r. poz. 1015, z 2019 r. poz. 1698, z 2020 r. poz. 1274 oraz z 2021 r. poz. 1809), w celu realizacji zadań związanych z przyznaniem, wypłatą i zwrotem pomocy; </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</si>
  <si>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 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z 2018 r. poz. 1015, z 2019 r. poz. 1698, z 2020 r. poz. 1274 oraz z 2021 r. poz. 1809), tj. w celu realizacji zadań związanych z przyznaniem, wypłatą i zwrotem pomocy, z wyjątkiem dochodzenia zwrotu nienależnych kwot pomocy oraz z wyjątkiem dokonywania płatności w ramach poddziałania;</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</si>
  <si>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z 2018 r. poz. 1015, z 2019 poz. 1698, z 2020 r. poz. 1274 oraz z 2021 r. poz.. 1809),”  tj. w celu realizacji zadań związanych z przyznaniem, wypłatą i zwrotem pomocy;</t>
  </si>
  <si>
    <t>6.3 Telefon stacjonarny / komórkowy*</t>
  </si>
  <si>
    <t>*Dane osobowe osoby fizycznej, przetwarzane na podstawie odrębnej zgody, tzw. dane nieobowiązkowe.</t>
  </si>
  <si>
    <r>
      <rPr>
        <i/>
        <vertAlign val="superscript"/>
        <sz val="7"/>
        <rFont val="Arial"/>
        <family val="2"/>
        <charset val="238"/>
      </rPr>
      <t>1</t>
    </r>
    <r>
      <rPr>
        <i/>
        <sz val="7"/>
        <rFont val="Arial"/>
        <family val="2"/>
        <charset val="238"/>
      </rPr>
      <t xml:space="preserve"> Numer identyfikacyjny nadawany jest zgodnie z ustawą z dnia 18 grudnia 2003 r. o krajowym systemie ewidencji producentów, ewidencji gospodarstw rolnych oraz ewidencji wniosków o przyznanie płatności (Dz. U. z 2021 r. poz. 699 i 904)</t>
    </r>
  </si>
  <si>
    <r>
      <t xml:space="preserve">2.1.4 Uzasadnienie zgodności operacji z celami LSR  </t>
    </r>
    <r>
      <rPr>
        <i/>
        <sz val="8"/>
        <rFont val="Arial"/>
        <family val="2"/>
        <charset val="238"/>
      </rPr>
      <t>(każdej LGD ubiegającej się o pomoc w ramach projektu współpracy)</t>
    </r>
  </si>
  <si>
    <r>
      <rPr>
        <i/>
        <vertAlign val="superscript"/>
        <sz val="7"/>
        <rFont val="Arial"/>
        <family val="2"/>
        <charset val="238"/>
      </rPr>
      <t>2</t>
    </r>
    <r>
      <rPr>
        <i/>
        <sz val="7"/>
        <rFont val="Arial"/>
        <family val="2"/>
        <charset val="238"/>
      </rPr>
      <t xml:space="preserve"> Ustawa z dnia 20 lutego 2015 r. o wspieraniu rozwoju obszarów wiejskich z udziałem środków Europejskiego Funduszu Rolnego na rzecz Rozwoju Obszarów Wiejskich w ramach Programu Rozwoju Obszarów Wiejskich na lata 2014–2020 (Dz. U. z 2021 poz. 182, 904 i 1603).</t>
    </r>
  </si>
  <si>
    <r>
      <t xml:space="preserve">10.2 Lokalizacja projektu współpracy - miejsce garażowania 
</t>
    </r>
    <r>
      <rPr>
        <i/>
        <sz val="7"/>
        <rFont val="Arial"/>
        <family val="2"/>
        <charset val="238"/>
      </rPr>
      <t>(wypełnić, jeżeli realizacja projektu obejmuje inne miejsce(a) niż wskazane w pkt 10.1 tj. została zaznaczona w pkt 10.1.15 odpowiedź TAK)</t>
    </r>
  </si>
  <si>
    <r>
      <rPr>
        <b/>
        <i/>
        <sz val="8"/>
        <rFont val="Arial"/>
        <family val="2"/>
        <charset val="238"/>
      </rPr>
      <t>Uwaga!
Podmiot ubiegający się o przyznanie pomocy nie może ubiegać się o wyprzedzające finansowanie kosztów kwalifikowalnych operacji i zaliczkę na realizację tej samej operacji.</t>
    </r>
    <r>
      <rPr>
        <i/>
        <sz val="8"/>
        <rFont val="Arial"/>
        <family val="2"/>
        <charset val="238"/>
      </rPr>
      <t xml:space="preserve">
Kwota zaliczki nie może przekroczyć poziomu wynikającego z art. 45 ust. 4 rozprządzenia Parlamentu Europejskiego i Rady (UE) Nr 1305/2013 z dnia 17 grudnia 2013r. w sprawie wsparcia rozwoju obszarów wiejskich przez Europejski Fundusz Rolny na rzecz Rozwoju Obszarów Wiejskich (EFRROW) i uchylającego rozporządzenie Rady (WE) nr 1698/2005 (Dz. Urz. UE L 347 z 20.12.2013 r., str. 487, z późn. zm.). Warunkiem wypłaty zaliczki jest przedłożenie jednego z rodzajów zabezpieczeń, o których mowa w § 5 ust. 1 rozporządzenia MRiRW z dnia 3 listopada 2015 r. w sprawie zaliczek w ramach PROW na lata 2014-2020   (Dz.U.  poz. 1857, z  2017  r. poz. 551 oraz z  2018 r. poz. 1691)</t>
    </r>
  </si>
  <si>
    <r>
      <rPr>
        <i/>
        <vertAlign val="superscript"/>
        <sz val="7"/>
        <rFont val="Arial"/>
        <family val="2"/>
        <charset val="238"/>
      </rPr>
      <t>3</t>
    </r>
    <r>
      <rPr>
        <i/>
        <sz val="7"/>
        <rFont val="Arial"/>
        <family val="2"/>
        <charset val="238"/>
      </rPr>
      <t>W przypadku operacji o mniejszej liczbie etapów i transz należy w odpowiednich polach wpisać "0", zaś pole daty pkt 2.1.1.3 w sekcji IV dla takiej transzy pozostawić puste.</t>
    </r>
  </si>
  <si>
    <r>
      <rPr>
        <i/>
        <vertAlign val="superscript"/>
        <sz val="7"/>
        <rFont val="Arial"/>
        <family val="2"/>
        <charset val="238"/>
      </rPr>
      <t>4</t>
    </r>
    <r>
      <rPr>
        <i/>
        <sz val="7"/>
        <rFont val="Arial"/>
        <family val="2"/>
        <charset val="238"/>
      </rPr>
      <t>Ustawa z dnia 27 maja 2015 r. o finansowaniu wspólnej polityki rolnej (Dz.U z 2018 r. poz. 719), zwana dalej ustawą z dnia 27 maja 2015 r.</t>
    </r>
  </si>
  <si>
    <r>
      <rPr>
        <i/>
        <vertAlign val="superscript"/>
        <sz val="7"/>
        <rFont val="Arial"/>
        <family val="2"/>
        <charset val="238"/>
      </rPr>
      <t xml:space="preserve">6 </t>
    </r>
    <r>
      <rPr>
        <i/>
        <sz val="7"/>
        <rFont val="Arial"/>
        <family val="2"/>
        <charset val="238"/>
      </rPr>
      <t xml:space="preserve">Wyprzedzające finansowanie kosztów kwalifikowalnych ponoszonych na realizację operacji, o którym mowa w art. 18 ustawy z dnia 27 maja 2015 r. Wnioskowana kwota wyprzedzającego finansownia kosztów kwalifikowalnych operacji nie może przekroczyć wysokości udziału krajowych środków publicznych pochodzących z budżetu państwa przeznaczonych na współfinansowanie kosztów realizowanych z EFRROW tj. 36,37% kwoty pomocy.
</t>
    </r>
  </si>
  <si>
    <r>
      <rPr>
        <i/>
        <vertAlign val="superscript"/>
        <sz val="8"/>
        <rFont val="Arial"/>
        <family val="2"/>
        <charset val="238"/>
      </rPr>
      <t>7</t>
    </r>
    <r>
      <rPr>
        <i/>
        <sz val="7"/>
        <rFont val="Arial"/>
        <family val="2"/>
        <charset val="238"/>
      </rPr>
      <t xml:space="preserve"> Rozporządzenie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(Dz.U. poz. 1839, z 2018 r. poz. 1015, z 2019 r. poz. 1698, z 2020 r. poz. 1274 oraz z 2021 r. poz. 1809).</t>
    </r>
  </si>
  <si>
    <t>Dokumenty potwierdzające doświadczenie LGD uczestniczących w realizacji projektu współpracy lub członków tych LGD uczestniczących w realizacji projektu współpracy
– oryginał lub kopia ***</t>
  </si>
  <si>
    <r>
      <t xml:space="preserve">*** Kopia potwierdzona za zgodność z oryginałem przez pracownika LGD albo pracownika samorządu województwa, albo podmiot, który wydał dokument,albo w formie kopii poświadczonych za zgodność z oryginałem przez notariusza lub przez występującego w sprawie pełnomocnika będącego radcą prawnym albo adwokatem.                           Podczas stanu zagrożenia epidemicznego lub stanu epidemii ogłoszonego na podstawie ustawy z dnia 5 grudnia 2008r. o zapobieganiu oraz zwalczaniu zakażeń i chorób zakaźnych u ludzi  (Dz.U z 2020r. poz. 1845 z póżn. zm.) w związku z zakażeniami wirusem SARS-CoV-2 lub stanu nadzwyczajnego wprowadzonego w związku z zakażeniami tym wirusem kopie dokumentów wymagających potwierdzenia za zgodność  z oryginałem przez pracownika LGD, samorządu województwa, lub podmiot, który wydał dokument, albo wymagających poświadczenia za zgodność z oryginałem przez notariusza, albo przez występującego w sprawie pełnomocnika będącego radcą prawnym lub adwokatem, można dołączyć bez wymaganego potwierdzenia lub poświadczenia za zgodność z oryginałem.                                                                </t>
    </r>
    <r>
      <rPr>
        <i/>
        <sz val="7"/>
        <color rgb="FFFF0000"/>
        <rFont val="Arial"/>
        <family val="2"/>
        <charset val="238"/>
      </rPr>
      <t/>
    </r>
  </si>
  <si>
    <t xml:space="preserve">Znane mi są zasady przyznawania pomocy określone w przepisach:
- ustawy z dnia 20 lutego 2015 r. o wspieraniu rozwoju obszarów wiejskich z udziałem środków Europejskiego Funduszu Rolnego na rzecz Rozwoju Obszarów Wiejskich w ramach Programu Rozwoju Obszarów Wiejskich na lata 2014–2020 (Dz. U. z 2021 r. poz. 182, 904 i 1603).
- ustawy z dnia 20 lutego 2015 r. o rozwoju lokalnym z udzialem lokalnej społeczności (Dz. U. z 2019 r. poz. 1167). 
- ustawy z dnia 27 maja 2015 r. o finansowaniu wspólnej polityki rolnej (Dz.U z 2018 r. poz. 719). 
-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(Dz.U. poz. 1839, z 2018 r. poz. 1015, z 2019 r. poz. 1698, z 2020 poz. 1274 oraz z 2021 r. poz. 1809).
oraz  zapoznałem się z informacjami zawartymi w Instrukcji wypełniania wniosku o przyznanie pomocy na operacje w ramach poddziałania 19.3 "Przygotowanie i realizacja działań w zakresie współpracy z lokalną grupą działania" objętego Programem Rozwoju Obszarów Wiejskich na lata 2014-2020.
</t>
  </si>
  <si>
    <t>Informacje zawarte we wniosku oraz jego załącznikach są prawdziwe i zgodne ze stanem prawnym i faktycznym; znane mi są skutki składania fałszywych oświadczeń wynikające z art. 297 § 1 ustawy z dnia 6 czerwca 1997 r. Kodeks karny (Dz. U. z 2020 r. poz. 1444 i 1517 oraz z 2021 r. poz. 1023).</t>
  </si>
  <si>
    <t xml:space="preserve">Podmiot ubiegający się o przyznanie pomocy nie podlega zakazowi dostępu do środków publicznych, o których mowa w art. 5 ust. 3 pkt 4 ustawy z dnia 27 sierpnia 2009 r.  o finansach publicznych (Dz. U. z 2021 r. poz. 305, 1236, 1535 i 1773), na podstawie prawomocnego orzeczenia sądu. Jednocześnie zobowiązuję się do niezwłocznego poinformowania UM o zakazie dostępu do środków publicznych, o których mowa w art. 5 ust. 3 pkt 4 ww. ustawy, na podstawie prawomocnego orzeczenia sądu, orzeczonym w stosunku do mnie po złożeniu wniosku o przyznanie pomocy. </t>
  </si>
  <si>
    <t>Podmiot ubiegający sie o przyznanie pomocy umożliwi upoważnionym podmiotom przeprowadzenie kontroli i wizyt (z wyłączeniem operacji związanych z przygotowaniem projektu współpracy) w miejscu realizacji operacji, wszelkich elementów związanych z realizowaną operacją do dnia, w którym upłynie 5 lat od dnia wypłaty płatności końcowej, w szczególności kontroli na miejscu realizacji operacji i kontroli dokumentów, w obecności osoby reprezentującej / pełnomocnika, podczas wykonywania powyższych  czynności.</t>
  </si>
  <si>
    <t>Koszty kwalifikowalne projektu współpracy nie będą finansowane z innych środków publicznych.</t>
  </si>
  <si>
    <r>
      <t xml:space="preserve">dane podmiotu ubiegającego się o  przyznanie pomocy oraz kwota wypłaty pomocy z publicznych środków finansowych, w tym wypłacona kwota z tytułu udzielonej pomocy w ramach poddziałania "Przygotowanie i realizacja działań w zakresie współpracy z lokalną grupą działania" objętego PROW 2014-2020, będzie publikowana na stronie internetowej www.minrol.gov.pl </t>
    </r>
    <r>
      <rPr>
        <sz val="8"/>
        <rFont val="Calibri"/>
        <family val="2"/>
        <charset val="238"/>
      </rPr>
      <t>⁵</t>
    </r>
    <r>
      <rPr>
        <sz val="8"/>
        <rFont val="Arial"/>
        <family val="2"/>
        <charset val="238"/>
      </rPr>
      <t>.</t>
    </r>
  </si>
  <si>
    <t xml:space="preserve">Zgodnie z art. 111 rozporządzenia Parlamentu Europejskiego i Rady (UE) nr 1306/2013 z dnia 17 grudnia 2013 r. w sprawie finansowania wspólnej polityki rolnej, zarządzania nią i monitorowania jej oraz uchylającego rozporządzenia Rady (EWG) nr 352/78, (WE) nr 165/94, (WE) nr 2799/98, (WE) nr 814/2000, (WE) nr 1290/2005 i (WE) nr 485/2008 (Dz.Urz.UE L 347 z 20.12.2013, str. 549, z późn. zm.).  </t>
  </si>
  <si>
    <t xml:space="preserve">IX. INFORMACJE DOTYCZĄCE PRZETWARZANIA DANYCH OSOBY FIZYCZNEJ WYSTĘPUJĄCEJ W PODDZIAŁANIU 19.3 "PRZYGOTOWANIE I REALIZACJA DZIAŁAŃ W ZAKRESIE WSPÓŁPRACY Z LOKALNĄ GRUPĄ DZIAŁANIA" OBJĘTYM PROW NA LATA 2014-2020 (DOTYCZY OSÓB UPOWAŻNIONYCH DO REPREZENTOWANIA POZOSTAŁYCH PARTNERÓW UCZESTNICZĄCYCH W REALIZACJI OPERACJI). </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</si>
  <si>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2014–2020 (Dz. U. poz. 1839, z 2018 r. poz. 1015, z 2019 poz. 1698, z 2020 r. poz. 1274 oraz z 2021 r. poz. 1809),”  tj. w celu realizacji zadań związanych z przyznaniem, wypłatą i zwrotem pomocy;</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</si>
  <si>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 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poz. 1839, z 2018 r. poz. 1015, z 2019 poz. 1698, z 2020 r. poz. 1274 oraz z 2021 r. poz. 1809)”, w celu realizacji zadań związanych z przyznaniem, wypłatą i zwrotem pomocy, z wyjątkiem dochodzenia zwrotu nienależnych kwot pomocy oraz z wyjątkiem dokonywania płatności w ramach poddziałania;</t>
  </si>
  <si>
    <t>XI. INFORMACJE, ZGODY I OŚWIADCZENIA DOTYCZĄCE PRZETWARZANIA DANYCH OSOBY FIZYCZNEJ W PODDZIAŁANIU 19.3 "PRZYGOTOWANIE I REALIZACJA DZIAŁAŃ W ZAKRESIE WSPÓŁPRACY Z LOKALNĄ GRUPĄ DZIAŁANIA" OBJĘTYM PROW NA LATA 2014-2020 (DOTYCZY OSOBY UPOWAŻNIONEJ DO REPREZENTOWANIA LGD UMOCOWANEJ DO DZIAŁANIA W IMIENIU POZOSTAŁYCH LGD UCZESTNICZĄCYCH W REALIZACJI OPERACJI / OSOBY UPRAWNIONEJ DO KONTAKTU.</t>
  </si>
  <si>
    <t xml:space="preserve">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1.2; </t>
  </si>
  <si>
    <r>
      <t xml:space="preserve">spełnia kryteria wskazane w art. 44 ust. 2 rozporządzenia (UE) 1305/2013 </t>
    </r>
    <r>
      <rPr>
        <sz val="9"/>
        <rFont val="Calibri"/>
        <family val="2"/>
        <charset val="238"/>
      </rPr>
      <t>¹</t>
    </r>
  </si>
  <si>
    <t xml:space="preserve">nie podlega zakazowi dostępu do środków publicznych, o których mowa w art. 5 ust. 3 pkt 4 ustawy z dnia 27 sierpnia 2009 r. o finansach publicznych (Dz. U. z 2021 r., poz. 305, 1236, 1535 i 1773), na podstawie prawomocnego orzeczenia sądu. Jednocześnie zobowiązuję się do niezwłocznego poinformowania UM o zakazie dostępu do środków publicznych, o których mowa w art. 5 ust. 3 pkt 4 ww. ustawy, na podstawie prawomocnego orzeczenia sądu, orzeczonym w stosunku do partnera po złożeniu wniosku o przyznanie pomocy. </t>
  </si>
  <si>
    <t>Rozporządzenie Parlamentu Europejskiego i Rady (UE) nr 1305/2013 z dnia 17 grudnia 2013 r. w sprawie wsparcia rozwoju obszarów wiejskich przez Europejski Fundusz Rolny na rzecz Rozwoju Obszarów Wiejskich  (EFRROW) i uchylające rozporządzenie Rady (WE) nr 1698/2005 (Dz. Urz. UE L 347 z 20.12.2013, str. 487, z późn. zm.).</t>
  </si>
  <si>
    <t xml:space="preserve">Oświadczenie właściciela(-i) lub współwłaściciela(-i) lub posiadacza(-y) lub współposiadacza(-y) / osób(-y) upoważnionych(-ej) do reprezentowania  właściciela(-i) lub współwłaściciela(-i) lub posiadacza(-y) lub współposiadacza(-y)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nieruchomością  </t>
  </si>
  <si>
    <r>
      <t>Imię i nazwisko, adres, NIP</t>
    </r>
    <r>
      <rPr>
        <i/>
        <vertAlign val="superscript"/>
        <sz val="7"/>
        <rFont val="Arial"/>
        <family val="2"/>
        <charset val="238"/>
      </rPr>
      <t>1</t>
    </r>
    <r>
      <rPr>
        <sz val="7"/>
        <rFont val="Arial"/>
        <family val="2"/>
        <charset val="238"/>
      </rPr>
      <t xml:space="preserve"> PESEL</t>
    </r>
    <r>
      <rPr>
        <i/>
        <sz val="7"/>
        <rFont val="Arial"/>
        <family val="2"/>
        <charset val="238"/>
      </rPr>
      <t>/ Nazwa, Adres siedziby, NIP/ REGON</t>
    </r>
  </si>
  <si>
    <t>właściciela(-i) / współwłaściciela(-i) / posiadacza(-y) / współposiadacza(-y)* / osób(-y) upoważnionych(-ej) do reprezentowania  właściciela(-i) lub współwłaściciela(-i) lub posiadacza(-y) lub współposiadacza(-y) nieruchomości, że wyraża(-ją) on(-i) zgodę na realizację operacji trwale związanej z nieruchomością, jeżeli operacja realizowana jest na nieruchomości będącej w posiadaniu zależnym, lub będącej przedmiotem współwłasności.</t>
  </si>
  <si>
    <t>Będąc właścicielem(-ami) / współwłaścicielem(-ami) / posiadaczem(-ami) / współposiadaczem(-ami)* / osobą(-ami) upoważnioną(-ymi) do reprezentowania  właściciela(-i) lub współwłaściciela(-i) lub posiadacza(-y) lub współposiadacza(-y) nieruchomości zlokalizowanej:</t>
  </si>
  <si>
    <t>operacji trwale związanej z ww. nieruchomością polegającej na:</t>
  </si>
  <si>
    <t xml:space="preserve">czytelny podpis  właściciela(-i) / współwłaściciela(-i) / posiadacza(-y) / współposiadacza(-y) nieruchomości /osób(-y) upoważnionych(-ej) do reprezentowania właściciela(-i) / osób(-y) upoważnionych(-ej) do reprezentowania współwłaściciela(-i) / osób(-y) upoważnionych(-ej) do reprezentowania  posiadacza(-y) / osób(-y) upoważnionych(-ej) do reprezentowania współposiadacza(-y) nieruchomości </t>
  </si>
  <si>
    <t>Obowiązek podawania numeru NIP nie dotyczy osób fizycznych objętych rejestrem PESEL, nieprowadzących działalności gospodarczej lub niebędących zarejestrowanymi podatnikami podatku od towarów i usług.</t>
  </si>
  <si>
    <t>Nazwa, adres LGD - podmiotu ubiegającego się o przyznanie pomocy /pełnomocnika*</t>
  </si>
  <si>
    <t>Niepotrzebne skreślić, a w przypadku skreślenia „może odzyskać uiszczony podatek VAT” - w oknie poniżej podać podstawę prawną zgodnie z ustawą z dnia 11 marca 2004 r. o podatku od towarów i usług (Dz. U. z 2021 r. poz. 685, 694, 802, 1163, 1243, 1598 i 1626).</t>
  </si>
  <si>
    <r>
      <t xml:space="preserve">Oświadczam, że dane osobowe, o których mowa w pkt 1, przetwarzam zgodnie z obowiązującymi w tym zakresie regulacjami prawnymi </t>
    </r>
    <r>
      <rPr>
        <sz val="9"/>
        <rFont val="Calibri"/>
        <family val="2"/>
        <charset val="238"/>
      </rPr>
      <t>²</t>
    </r>
    <r>
      <rPr>
        <sz val="9"/>
        <rFont val="Arial"/>
        <family val="2"/>
        <charset val="238"/>
      </rPr>
      <t xml:space="preserve"> ⁱ </t>
    </r>
    <r>
      <rPr>
        <sz val="9"/>
        <rFont val="Calibri"/>
        <family val="2"/>
        <charset val="238"/>
      </rPr>
      <t>³</t>
    </r>
    <r>
      <rPr>
        <sz val="9"/>
        <rFont val="Arial"/>
        <family val="2"/>
        <charset val="238"/>
      </rPr>
      <t xml:space="preserve">, i jestem uprawniony do ich przekazania SW oraz ARiMR oraz uczyniłem zadość wszelkim obowiązkom związanym z ich przekazaniem, a w szczególności poinformowałem osoby, których dane przekazuję, o fakcie i celu ich przekazania.              </t>
    </r>
  </si>
  <si>
    <r>
      <t>X. OŚWIADCZENIE PODMIOTU UBIEGAJĄCEGO SIĘ O PRZYZNANIE POMOCY O WYPEŁNIENIU OBOWIĄZKU INFORMACYJNEGO WOBEC INNYCH OSÓB FIZYCZNYCH</t>
    </r>
    <r>
      <rPr>
        <b/>
        <sz val="9"/>
        <rFont val="Calibri"/>
        <family val="2"/>
        <charset val="238"/>
      </rPr>
      <t>²</t>
    </r>
  </si>
  <si>
    <t>5.14 Adres www*</t>
  </si>
  <si>
    <t>5.15 Adres skrytki ePUAP*</t>
  </si>
  <si>
    <t>2.15 Adres skrytki ePUAP</t>
  </si>
  <si>
    <t>W związku z treścią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w odniesieniu do osób fizycznych, których dane osobowe zostały przekazane przez Samorząd Województwa Agencji Restrukturyzacji i Modernizacji Rolnictwa, w związku ze złożeniem wniosku o przyznanie pomocy finansowej w ramach poddziałania 19.3 „Przygotowanie i realizacja działań w zakresie współpracy z lokalną grupą działania” objętego Programem Rozwoju Obszarów Wiejskich na lata 2014–2020, Agencja Restrukturyzacji i Modernizacji Rolnictwa informuje, że:</t>
  </si>
  <si>
    <t xml:space="preserve">W związku z treścią art. 14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 1, sprost. Dz. Urz. UE L 127 z 23.05.2018, str. 2 oraz sprost. Dz. Urz. UE L 74 z 04.03.2021 str. 35), dalej „Rozporządzenie 2016/679”, w odniesieniu do osób fizycznych, których dane osobowe zostały przekazane przez Beneficjenta Samorządowi Województwa, w związku ze złożeniem wniosku o przyznanie pomocy finansowej w ramach poddziałania 19.3 „Przygotowanie i realizacja działań w zakresie współpracy z lokalną grupą działania” objętego Programem Rozwoju Obszarów Wiejskich na lata 2014–2020, Samorząd Województwa informuje, że:
</t>
  </si>
  <si>
    <t xml:space="preserve">²Treść oświadczenia nie ma zastosowania w przypadku, gdy podmiot nie przekazuje danych osobowych innych, niż bezpośrednio jego dotyczących lub zachodzi wyłączenie stosowania obowiązku informacyjnego, stosownie do art. 13 ust. 4 lub art. 14 ust. 5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t>
  </si>
  <si>
    <r>
      <rPr>
        <sz val="8"/>
        <rFont val="Arial"/>
        <family val="2"/>
        <charset val="238"/>
      </rPr>
      <t>³</t>
    </r>
    <r>
      <rPr>
        <i/>
        <sz val="8"/>
        <rFont val="Arial"/>
        <family val="2"/>
        <charset val="238"/>
      </rPr>
      <t>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t>
    </r>
  </si>
  <si>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04.03.2021 str. 35), dalej: „Rozporządzenie 2016/679”, Samorząd Województwa informuje, że:</t>
  </si>
  <si>
    <t>Pani/Pana dane osobowe zebrane na podstawie art. 6 ust. 1 lit. c Rozporządzenia 2016/679 będą przetwarzane przez Administratora w celu realizacji zadań wynikających  z art. 3 ust. 1 pkt 14, z art. 6 ust. 2 i ust. 3 pkt 3 oraz ust. 4 i 5 w związku z art. 34 ust. 1 ustawy z dnia 20 lutego 2015 r. o wspieraniu rozwoju obszarów wiejskich z udziałem środków Europejskiego Funduszu Rolnego na rzecz Rozwoju Obszarów Wiejskich w ramach Programu Rozwoju Obszarów Wiejskich na lata 2014-2020 (Dz. U. z 2021 r. poz. 182, 904 i 1603), ustawy z dnia 20 lutego 2015 r. o rozwoju lokalnym z udziałem lokalnej społeczności (Dz. U. z 2019 r. poz. 1167) oraz rozporządzenia Ministra Rolnictwa i Rozwoju Wsi z dnia 19 października 2015 r. w sprawie szczegółowych warunków i trybu przyznawania pomocy finansowej w ramach poddziałania „Przygotowanie i realizacja działań w zakresie współpracy z lokalną grupą działania” objętego Programem Rozwoju Obszarów Wiejskich na lata 2014 – 2020 (Dz. U. poz. 1839, z 2018 r. poz. 1015, z 2019 poz. 1698, z 2020 r. poz. 1274 oraz z 2021 r. poz.. 1809)”, w celu realizacji zadań związanych z przyznaniem, wypłatą i zwrotem pomocy, z wyjątkiem dochodzenia zwrotu nienależnych kwot pomocy oraz z wyjątkiem dokonywania płatności w ramach poddziałania;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</si>
</sst>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z_ł_-;\-* #,##0.00\ _z_ł_-;_-* &quot;-&quot;??\ _z_ł_-;_-@_-"/>
    <numFmt numFmtId="164" formatCode="#,##0.00\ _z_ł"/>
    <numFmt numFmtId="165" formatCode="#,##0.00\ &quot;zł&quot;"/>
    <numFmt numFmtId="166" formatCode="00"/>
    <numFmt numFmtId="167" formatCode="00000"/>
    <numFmt numFmtId="168" formatCode="000000000"/>
    <numFmt numFmtId="169" formatCode="0000000000"/>
    <numFmt numFmtId="170" formatCode="mm/yyyy"/>
  </numFmts>
  <fonts count="45">
    <font>
      <sz val="10"/>
      <name val="Arial"/>
      <charset val="238"/>
    </font>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sz val="8"/>
      <name val="Arial"/>
      <family val="2"/>
      <charset val="238"/>
    </font>
    <font>
      <i/>
      <sz val="9"/>
      <name val="Arial"/>
      <family val="2"/>
      <charset val="238"/>
    </font>
    <font>
      <sz val="10"/>
      <name val="Arial"/>
      <family val="2"/>
      <charset val="238"/>
    </font>
    <font>
      <sz val="9"/>
      <name val="Arial"/>
      <family val="2"/>
      <charset val="238"/>
    </font>
    <font>
      <b/>
      <sz val="9"/>
      <name val="Arial"/>
      <family val="2"/>
      <charset val="238"/>
    </font>
    <font>
      <i/>
      <sz val="8"/>
      <name val="Arial"/>
      <family val="2"/>
      <charset val="238"/>
    </font>
    <font>
      <sz val="8"/>
      <name val="Arial"/>
      <family val="2"/>
      <charset val="238"/>
    </font>
    <font>
      <sz val="7"/>
      <name val="Arial"/>
      <family val="2"/>
      <charset val="238"/>
    </font>
    <font>
      <i/>
      <sz val="7"/>
      <name val="Arial"/>
      <family val="2"/>
      <charset val="238"/>
    </font>
    <font>
      <b/>
      <sz val="8"/>
      <name val="Arial"/>
      <family val="2"/>
      <charset val="238"/>
    </font>
    <font>
      <vertAlign val="superscript"/>
      <sz val="8"/>
      <name val="Arial"/>
      <family val="2"/>
      <charset val="238"/>
    </font>
    <font>
      <sz val="10"/>
      <name val="Cambria"/>
      <family val="1"/>
      <charset val="238"/>
    </font>
    <font>
      <sz val="9"/>
      <name val="Cambria"/>
      <family val="1"/>
      <charset val="238"/>
    </font>
    <font>
      <b/>
      <sz val="9"/>
      <name val="Cambria"/>
      <family val="1"/>
      <charset val="238"/>
    </font>
    <font>
      <sz val="8"/>
      <name val="Cambria"/>
      <family val="1"/>
      <charset val="238"/>
    </font>
    <font>
      <i/>
      <vertAlign val="superscript"/>
      <sz val="7"/>
      <name val="Arial"/>
      <family val="2"/>
      <charset val="238"/>
    </font>
    <font>
      <b/>
      <sz val="7"/>
      <name val="Arial"/>
      <family val="2"/>
      <charset val="238"/>
    </font>
    <font>
      <vertAlign val="superscript"/>
      <sz val="9"/>
      <name val="Arial"/>
      <family val="2"/>
      <charset val="238"/>
    </font>
    <font>
      <sz val="6"/>
      <name val="Arial"/>
      <family val="2"/>
      <charset val="238"/>
    </font>
    <font>
      <sz val="11"/>
      <color indexed="8"/>
      <name val="Czcionka tekstu podstawowego"/>
      <family val="2"/>
      <charset val="238"/>
    </font>
    <font>
      <i/>
      <sz val="6"/>
      <name val="Arial"/>
      <family val="2"/>
      <charset val="238"/>
    </font>
    <font>
      <sz val="10"/>
      <name val="Times New Roman"/>
      <family val="1"/>
      <charset val="238"/>
    </font>
    <font>
      <i/>
      <vertAlign val="superscript"/>
      <sz val="8"/>
      <name val="Arial"/>
      <family val="2"/>
      <charset val="238"/>
    </font>
    <font>
      <sz val="11"/>
      <name val="Arial"/>
      <family val="2"/>
      <charset val="238"/>
    </font>
    <font>
      <sz val="9"/>
      <color theme="9" tint="0.59999389629810485"/>
      <name val="Arial"/>
      <family val="2"/>
      <charset val="238"/>
    </font>
    <font>
      <sz val="8.5"/>
      <name val="Arial"/>
      <family val="2"/>
      <charset val="238"/>
    </font>
    <font>
      <sz val="8"/>
      <name val="Times New Roman"/>
      <family val="1"/>
      <charset val="238"/>
    </font>
    <font>
      <sz val="9"/>
      <color rgb="FFC00000"/>
      <name val="Arial"/>
      <family val="2"/>
      <charset val="238"/>
    </font>
    <font>
      <b/>
      <sz val="10"/>
      <name val="Arial"/>
      <family val="2"/>
      <charset val="238"/>
    </font>
    <font>
      <sz val="5"/>
      <name val="Arial"/>
      <family val="2"/>
      <charset val="238"/>
    </font>
    <font>
      <sz val="9"/>
      <name val="Calibri"/>
      <family val="2"/>
      <charset val="238"/>
    </font>
    <font>
      <i/>
      <sz val="7"/>
      <color rgb="FFFF0000"/>
      <name val="Arial"/>
      <family val="2"/>
      <charset val="238"/>
    </font>
    <font>
      <b/>
      <i/>
      <sz val="8"/>
      <name val="Arial"/>
      <family val="2"/>
      <charset val="238"/>
    </font>
    <font>
      <vertAlign val="superscript"/>
      <sz val="7"/>
      <name val="Arial"/>
      <family val="2"/>
      <charset val="238"/>
    </font>
    <font>
      <sz val="7"/>
      <name val="Calibri"/>
      <family val="2"/>
      <charset val="238"/>
    </font>
    <font>
      <b/>
      <i/>
      <sz val="7"/>
      <name val="Arial"/>
      <family val="2"/>
      <charset val="238"/>
    </font>
    <font>
      <strike/>
      <sz val="9"/>
      <name val="Arial"/>
      <family val="2"/>
      <charset val="238"/>
    </font>
    <font>
      <sz val="8"/>
      <name val="Calibri"/>
      <family val="2"/>
      <charset val="238"/>
    </font>
    <font>
      <b/>
      <strike/>
      <sz val="8"/>
      <name val="Arial"/>
      <family val="2"/>
      <charset val="238"/>
    </font>
    <font>
      <i/>
      <sz val="10"/>
      <name val="Arial"/>
      <family val="2"/>
      <charset val="238"/>
    </font>
    <font>
      <b/>
      <sz val="9"/>
      <name val="Calibri"/>
      <family val="2"/>
      <charset val="238"/>
    </font>
  </fonts>
  <fills count="9">
    <fill>
      <patternFill patternType="none"/>
    </fill>
    <fill>
      <patternFill patternType="gray125"/>
    </fill>
    <fill>
      <patternFill patternType="solid">
        <fgColor rgb="FFFFFFFF"/>
        <bgColor indexed="64"/>
      </patternFill>
    </fill>
    <fill>
      <patternFill patternType="solid">
        <fgColor rgb="FFFFFFFF"/>
        <bgColor indexed="42"/>
      </patternFill>
    </fill>
    <fill>
      <patternFill patternType="solid">
        <fgColor theme="5" tint="-0.249977111117893"/>
        <bgColor indexed="64"/>
      </patternFill>
    </fill>
    <fill>
      <patternFill patternType="solid">
        <fgColor rgb="FF660066"/>
        <bgColor indexed="64"/>
      </patternFill>
    </fill>
    <fill>
      <patternFill patternType="solid">
        <fgColor theme="0" tint="-0.249977111117893"/>
        <bgColor indexed="64"/>
      </patternFill>
    </fill>
    <fill>
      <patternFill patternType="solid">
        <fgColor rgb="FFFFEBFF"/>
        <bgColor indexed="64"/>
      </patternFill>
    </fill>
    <fill>
      <patternFill patternType="solid">
        <fgColor theme="0"/>
        <bgColor indexed="64"/>
      </patternFill>
    </fill>
  </fills>
  <borders count="26">
    <border>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hair">
        <color indexed="64"/>
      </left>
      <right style="hair">
        <color indexed="64"/>
      </right>
      <top style="hair">
        <color indexed="64"/>
      </top>
      <bottom/>
      <diagonal/>
    </border>
    <border>
      <left/>
      <right/>
      <top style="hair">
        <color auto="1"/>
      </top>
      <bottom style="hair">
        <color auto="1"/>
      </bottom>
      <diagonal/>
    </border>
    <border>
      <left/>
      <right style="hair">
        <color auto="1"/>
      </right>
      <top style="hair">
        <color auto="1"/>
      </top>
      <bottom style="hair">
        <color auto="1"/>
      </bottom>
      <diagonal/>
    </border>
    <border>
      <left/>
      <right style="hair">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indexed="64"/>
      </left>
      <right/>
      <top/>
      <bottom/>
      <diagonal/>
    </border>
    <border>
      <left style="hair">
        <color auto="1"/>
      </left>
      <right style="hair">
        <color auto="1"/>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auto="1"/>
      </left>
      <right style="dashed">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style="hair">
        <color auto="1"/>
      </right>
      <top style="hair">
        <color auto="1"/>
      </top>
      <bottom style="hair">
        <color auto="1"/>
      </bottom>
      <diagonal/>
    </border>
    <border>
      <left style="dashed">
        <color auto="1"/>
      </left>
      <right/>
      <top style="hair">
        <color auto="1"/>
      </top>
      <bottom style="hair">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9">
    <xf numFmtId="0" fontId="0"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0" fontId="6" fillId="0" borderId="0"/>
    <xf numFmtId="0" fontId="3" fillId="0" borderId="0"/>
    <xf numFmtId="0" fontId="6" fillId="0" borderId="0"/>
    <xf numFmtId="0" fontId="6" fillId="0" borderId="0"/>
    <xf numFmtId="0" fontId="6" fillId="0" borderId="0"/>
    <xf numFmtId="43" fontId="23" fillId="0" borderId="0" applyFont="0" applyFill="0" applyBorder="0" applyAlignment="0" applyProtection="0"/>
    <xf numFmtId="0" fontId="2" fillId="0" borderId="0"/>
    <xf numFmtId="0" fontId="2" fillId="0" borderId="0"/>
    <xf numFmtId="0" fontId="2" fillId="0" borderId="0"/>
    <xf numFmtId="9" fontId="6" fillId="0" borderId="0" applyFont="0" applyFill="0" applyBorder="0" applyAlignment="0" applyProtection="0"/>
    <xf numFmtId="9" fontId="23" fillId="0" borderId="0" applyFont="0" applyFill="0" applyBorder="0" applyAlignment="0" applyProtection="0"/>
    <xf numFmtId="0" fontId="3" fillId="0" borderId="0"/>
    <xf numFmtId="0" fontId="3" fillId="0" borderId="0"/>
    <xf numFmtId="0" fontId="1" fillId="0" borderId="0"/>
  </cellStyleXfs>
  <cellXfs count="739">
    <xf numFmtId="0" fontId="0" fillId="0" borderId="0" xfId="0"/>
    <xf numFmtId="0" fontId="7" fillId="0" borderId="0" xfId="1" applyFont="1" applyFill="1" applyProtection="1"/>
    <xf numFmtId="0" fontId="7" fillId="0" borderId="0" xfId="1" applyFont="1" applyFill="1" applyBorder="1" applyProtection="1"/>
    <xf numFmtId="0" fontId="7" fillId="0" borderId="2" xfId="1" applyFont="1" applyFill="1" applyBorder="1" applyProtection="1"/>
    <xf numFmtId="0" fontId="8" fillId="0" borderId="0" xfId="1" applyFont="1" applyFill="1" applyProtection="1"/>
    <xf numFmtId="0" fontId="12" fillId="0" borderId="0" xfId="1" applyFont="1" applyFill="1" applyProtection="1"/>
    <xf numFmtId="0" fontId="7" fillId="0" borderId="0" xfId="1" applyFont="1" applyFill="1" applyAlignment="1" applyProtection="1">
      <alignment horizontal="left" vertical="center"/>
    </xf>
    <xf numFmtId="0" fontId="7" fillId="0" borderId="15" xfId="1" applyFont="1" applyFill="1" applyBorder="1" applyProtection="1"/>
    <xf numFmtId="0" fontId="7" fillId="2" borderId="0" xfId="1" applyFont="1" applyFill="1" applyBorder="1" applyProtection="1">
      <protection locked="0"/>
    </xf>
    <xf numFmtId="0" fontId="7" fillId="2" borderId="0" xfId="0" applyFont="1" applyFill="1" applyBorder="1" applyAlignment="1" applyProtection="1">
      <alignment vertical="center"/>
    </xf>
    <xf numFmtId="0" fontId="7" fillId="2" borderId="0" xfId="0" applyFont="1" applyFill="1" applyBorder="1" applyProtection="1"/>
    <xf numFmtId="0" fontId="15" fillId="0" borderId="0" xfId="7" applyFont="1" applyFill="1" applyBorder="1" applyProtection="1"/>
    <xf numFmtId="0" fontId="16" fillId="0" borderId="0" xfId="7" applyFont="1" applyFill="1" applyBorder="1" applyProtection="1"/>
    <xf numFmtId="0" fontId="17" fillId="0" borderId="0" xfId="7" applyFont="1" applyFill="1" applyBorder="1" applyAlignment="1" applyProtection="1">
      <alignment vertical="center"/>
    </xf>
    <xf numFmtId="0" fontId="16" fillId="0" borderId="0" xfId="7" applyFont="1" applyFill="1" applyBorder="1" applyAlignment="1" applyProtection="1">
      <alignment vertical="center"/>
    </xf>
    <xf numFmtId="0" fontId="7" fillId="2" borderId="0" xfId="1" applyFont="1" applyFill="1" applyBorder="1" applyAlignment="1" applyProtection="1">
      <alignment horizontal="left" wrapText="1"/>
    </xf>
    <xf numFmtId="0" fontId="4" fillId="2" borderId="0" xfId="1" applyFont="1" applyFill="1" applyBorder="1" applyAlignment="1" applyProtection="1">
      <alignment wrapText="1"/>
    </xf>
    <xf numFmtId="164" fontId="4" fillId="2" borderId="0" xfId="1" applyNumberFormat="1" applyFont="1" applyFill="1" applyBorder="1" applyAlignment="1" applyProtection="1">
      <alignment vertical="center" wrapText="1"/>
    </xf>
    <xf numFmtId="164" fontId="13" fillId="2" borderId="0" xfId="1" applyNumberFormat="1" applyFont="1" applyFill="1" applyBorder="1" applyAlignment="1" applyProtection="1">
      <alignment horizontal="right" vertical="center" wrapText="1"/>
    </xf>
    <xf numFmtId="0" fontId="4" fillId="2" borderId="0" xfId="1" applyFont="1" applyFill="1" applyBorder="1" applyAlignment="1" applyProtection="1"/>
    <xf numFmtId="0" fontId="8" fillId="0" borderId="2" xfId="1" applyFont="1" applyFill="1" applyBorder="1" applyAlignment="1" applyProtection="1">
      <alignment vertical="center"/>
    </xf>
    <xf numFmtId="0" fontId="11" fillId="0" borderId="8" xfId="7" applyFont="1" applyFill="1" applyBorder="1" applyAlignment="1" applyProtection="1">
      <alignment horizontal="center" vertical="center" wrapText="1"/>
    </xf>
    <xf numFmtId="0" fontId="12" fillId="2" borderId="8" xfId="1" applyFont="1" applyFill="1" applyBorder="1" applyAlignment="1" applyProtection="1">
      <alignment horizontal="center" vertical="center"/>
    </xf>
    <xf numFmtId="0" fontId="12" fillId="2" borderId="8" xfId="1"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7" fillId="2" borderId="0" xfId="0" applyFont="1" applyFill="1" applyBorder="1" applyAlignment="1" applyProtection="1">
      <alignment horizontal="left" vertical="center"/>
    </xf>
    <xf numFmtId="0" fontId="7" fillId="2" borderId="0" xfId="7" applyFont="1" applyFill="1" applyProtection="1"/>
    <xf numFmtId="0" fontId="7" fillId="0" borderId="0" xfId="9" applyFont="1" applyFill="1" applyProtection="1"/>
    <xf numFmtId="0" fontId="7" fillId="2" borderId="0" xfId="1" applyFont="1" applyFill="1" applyBorder="1" applyProtection="1"/>
    <xf numFmtId="0" fontId="7" fillId="2" borderId="0" xfId="1" applyFont="1" applyFill="1" applyProtection="1"/>
    <xf numFmtId="0" fontId="9" fillId="2" borderId="8"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7" fillId="2" borderId="0" xfId="0" applyFont="1" applyFill="1" applyProtection="1"/>
    <xf numFmtId="0" fontId="7" fillId="0" borderId="0" xfId="0" applyFont="1" applyFill="1" applyProtection="1"/>
    <xf numFmtId="0" fontId="7" fillId="0" borderId="0" xfId="0" applyFont="1" applyFill="1" applyBorder="1" applyProtection="1"/>
    <xf numFmtId="0" fontId="25" fillId="2" borderId="0" xfId="1" applyFont="1" applyFill="1" applyProtection="1"/>
    <xf numFmtId="0" fontId="6" fillId="0" borderId="0" xfId="0" applyFont="1" applyFill="1" applyBorder="1" applyAlignment="1" applyProtection="1">
      <alignment horizontal="justify" vertical="center" wrapText="1"/>
    </xf>
    <xf numFmtId="0" fontId="4" fillId="0" borderId="8" xfId="7" applyFont="1" applyFill="1" applyBorder="1" applyAlignment="1" applyProtection="1">
      <alignment vertical="center" wrapText="1"/>
      <protection locked="0"/>
    </xf>
    <xf numFmtId="0" fontId="27" fillId="0" borderId="5" xfId="1" quotePrefix="1" applyFont="1" applyFill="1" applyBorder="1" applyAlignment="1" applyProtection="1">
      <alignment horizontal="center" vertical="center"/>
    </xf>
    <xf numFmtId="0" fontId="27" fillId="0" borderId="9" xfId="1" applyNumberFormat="1" applyFont="1" applyFill="1" applyBorder="1" applyAlignment="1" applyProtection="1">
      <alignment horizontal="right" vertical="center"/>
    </xf>
    <xf numFmtId="166" fontId="27" fillId="0" borderId="5" xfId="1" quotePrefix="1" applyNumberFormat="1" applyFont="1" applyFill="1" applyBorder="1" applyAlignment="1" applyProtection="1">
      <alignment horizontal="left" vertical="center"/>
    </xf>
    <xf numFmtId="0" fontId="27" fillId="0" borderId="5" xfId="1" quotePrefix="1" applyFont="1" applyFill="1" applyBorder="1" applyAlignment="1" applyProtection="1">
      <alignment horizontal="right" vertical="center"/>
    </xf>
    <xf numFmtId="0" fontId="11" fillId="0" borderId="0" xfId="1" applyFont="1" applyFill="1" applyBorder="1" applyAlignment="1" applyProtection="1">
      <alignment wrapText="1"/>
    </xf>
    <xf numFmtId="0" fontId="7" fillId="0" borderId="0" xfId="1" applyFont="1" applyFill="1" applyAlignment="1" applyProtection="1">
      <alignment wrapText="1"/>
    </xf>
    <xf numFmtId="0" fontId="6" fillId="0" borderId="0" xfId="1" applyFont="1" applyFill="1" applyAlignment="1" applyProtection="1">
      <alignment horizontal="center" vertical="center"/>
    </xf>
    <xf numFmtId="0" fontId="6" fillId="0" borderId="8" xfId="1" applyFont="1" applyFill="1" applyBorder="1" applyAlignment="1" applyProtection="1">
      <alignment horizontal="center" vertical="center"/>
    </xf>
    <xf numFmtId="0" fontId="22" fillId="0" borderId="0" xfId="1" applyFont="1" applyFill="1" applyAlignment="1" applyProtection="1">
      <alignment horizontal="center" vertical="center"/>
    </xf>
    <xf numFmtId="0" fontId="7" fillId="0" borderId="0" xfId="1" applyFont="1" applyFill="1" applyAlignment="1" applyProtection="1">
      <alignment vertical="center"/>
    </xf>
    <xf numFmtId="0" fontId="12" fillId="0" borderId="0" xfId="1" applyFont="1" applyFill="1" applyAlignment="1" applyProtection="1">
      <alignment horizontal="left" vertical="top"/>
    </xf>
    <xf numFmtId="0" fontId="12" fillId="0" borderId="8" xfId="1" applyFont="1" applyFill="1" applyBorder="1" applyAlignment="1" applyProtection="1">
      <alignment horizontal="center" vertical="top"/>
    </xf>
    <xf numFmtId="0" fontId="12" fillId="0" borderId="8" xfId="1" applyFont="1" applyFill="1" applyBorder="1" applyAlignment="1" applyProtection="1">
      <alignment horizontal="center" vertical="center"/>
      <protection locked="0"/>
    </xf>
    <xf numFmtId="0" fontId="7" fillId="0" borderId="12" xfId="1" applyFont="1" applyFill="1" applyBorder="1" applyAlignment="1" applyProtection="1">
      <alignment horizontal="center" vertical="center" wrapText="1"/>
      <protection locked="0"/>
    </xf>
    <xf numFmtId="0" fontId="7" fillId="2" borderId="12" xfId="7" applyFont="1" applyFill="1" applyBorder="1" applyAlignment="1" applyProtection="1">
      <alignment horizontal="center" vertical="center"/>
      <protection locked="0"/>
    </xf>
    <xf numFmtId="0" fontId="12" fillId="0" borderId="4" xfId="1" applyFont="1" applyFill="1" applyBorder="1" applyAlignment="1" applyProtection="1">
      <alignment horizontal="left" vertical="top"/>
    </xf>
    <xf numFmtId="0" fontId="7" fillId="0" borderId="14" xfId="1" applyFont="1" applyFill="1" applyBorder="1" applyAlignment="1" applyProtection="1">
      <alignment horizontal="center" vertical="center"/>
      <protection locked="0"/>
    </xf>
    <xf numFmtId="0" fontId="7" fillId="0" borderId="9" xfId="1" applyFont="1" applyFill="1" applyBorder="1" applyAlignment="1" applyProtection="1">
      <alignment horizontal="left" vertical="center" indent="1"/>
    </xf>
    <xf numFmtId="0" fontId="7" fillId="0" borderId="5" xfId="1" applyFont="1" applyFill="1" applyBorder="1" applyProtection="1"/>
    <xf numFmtId="0" fontId="7" fillId="0" borderId="6" xfId="1" applyFont="1" applyFill="1" applyBorder="1" applyProtection="1"/>
    <xf numFmtId="0" fontId="7" fillId="0" borderId="10" xfId="1" applyFont="1" applyFill="1" applyBorder="1" applyAlignment="1" applyProtection="1">
      <alignment horizontal="center" vertical="center"/>
      <protection locked="0"/>
    </xf>
    <xf numFmtId="0" fontId="7" fillId="2" borderId="0" xfId="7" applyFont="1" applyFill="1" applyProtection="1">
      <protection locked="0"/>
    </xf>
    <xf numFmtId="0" fontId="7" fillId="0" borderId="0" xfId="9" applyFont="1" applyFill="1" applyAlignment="1" applyProtection="1">
      <alignment vertical="center"/>
    </xf>
    <xf numFmtId="0" fontId="7" fillId="2" borderId="0" xfId="7" applyFont="1" applyFill="1" applyAlignment="1" applyProtection="1">
      <alignment vertical="center"/>
    </xf>
    <xf numFmtId="0" fontId="7" fillId="2" borderId="0" xfId="7" applyFont="1" applyFill="1" applyAlignment="1" applyProtection="1">
      <alignment horizontal="center" vertical="center"/>
    </xf>
    <xf numFmtId="0" fontId="7" fillId="2" borderId="8" xfId="7" applyFont="1" applyFill="1" applyBorder="1" applyAlignment="1" applyProtection="1">
      <alignment horizontal="center" vertical="center"/>
    </xf>
    <xf numFmtId="0" fontId="9" fillId="2" borderId="0" xfId="7" applyFont="1" applyFill="1" applyAlignment="1" applyProtection="1">
      <alignment horizontal="center"/>
    </xf>
    <xf numFmtId="0" fontId="7" fillId="2" borderId="0" xfId="7" applyFont="1" applyFill="1" applyAlignment="1" applyProtection="1">
      <alignment horizontal="right" vertical="center" indent="1"/>
    </xf>
    <xf numFmtId="0" fontId="7" fillId="0" borderId="12" xfId="7" applyFont="1" applyFill="1" applyBorder="1" applyAlignment="1" applyProtection="1">
      <alignment horizontal="center" vertical="center"/>
      <protection locked="0"/>
    </xf>
    <xf numFmtId="0" fontId="7" fillId="0" borderId="0" xfId="1" applyFont="1" applyFill="1" applyProtection="1">
      <protection locked="0"/>
    </xf>
    <xf numFmtId="0" fontId="7" fillId="0" borderId="0" xfId="9" applyFont="1" applyFill="1" applyProtection="1">
      <protection locked="0"/>
    </xf>
    <xf numFmtId="0" fontId="7" fillId="0" borderId="0" xfId="1" applyFont="1" applyFill="1" applyAlignment="1" applyProtection="1"/>
    <xf numFmtId="167" fontId="6" fillId="0" borderId="0" xfId="1" applyNumberFormat="1" applyFont="1" applyFill="1" applyBorder="1" applyAlignment="1" applyProtection="1">
      <alignment horizontal="center" vertical="center"/>
    </xf>
    <xf numFmtId="0" fontId="12" fillId="0" borderId="3" xfId="1" applyFont="1" applyFill="1" applyBorder="1" applyAlignment="1" applyProtection="1">
      <alignment horizontal="center" vertical="center"/>
    </xf>
    <xf numFmtId="0" fontId="7" fillId="2" borderId="8" xfId="1" applyFont="1" applyFill="1" applyBorder="1" applyAlignment="1" applyProtection="1">
      <alignment horizontal="center" vertical="center"/>
      <protection locked="0"/>
    </xf>
    <xf numFmtId="0" fontId="12" fillId="2" borderId="9" xfId="1" applyFont="1" applyFill="1" applyBorder="1" applyAlignment="1" applyProtection="1">
      <alignment horizontal="center" vertical="center" wrapText="1"/>
    </xf>
    <xf numFmtId="0" fontId="12" fillId="2" borderId="4" xfId="1" applyFont="1" applyFill="1" applyBorder="1" applyAlignment="1" applyProtection="1">
      <alignment horizontal="center" vertical="center"/>
    </xf>
    <xf numFmtId="0" fontId="7" fillId="0" borderId="0" xfId="1" applyFont="1" applyFill="1" applyBorder="1" applyAlignment="1" applyProtection="1">
      <alignment vertical="center"/>
    </xf>
    <xf numFmtId="0" fontId="7" fillId="2" borderId="8" xfId="0" applyFont="1" applyFill="1" applyBorder="1" applyAlignment="1" applyProtection="1">
      <alignment horizontal="center" vertical="center"/>
      <protection locked="0"/>
    </xf>
    <xf numFmtId="165" fontId="7" fillId="2" borderId="0" xfId="0" applyNumberFormat="1" applyFont="1" applyFill="1" applyBorder="1" applyAlignment="1" applyProtection="1">
      <alignment horizontal="center" vertical="center" wrapText="1"/>
    </xf>
    <xf numFmtId="0" fontId="7" fillId="2" borderId="0" xfId="1" applyFont="1" applyFill="1" applyProtection="1">
      <protection locked="0"/>
    </xf>
    <xf numFmtId="0" fontId="12" fillId="2" borderId="8" xfId="1" applyFont="1" applyFill="1" applyBorder="1" applyAlignment="1" applyProtection="1">
      <alignment horizontal="center" vertical="center" wrapText="1"/>
    </xf>
    <xf numFmtId="0" fontId="28" fillId="0" borderId="0" xfId="1" applyFont="1" applyFill="1" applyAlignment="1" applyProtection="1">
      <alignment horizontal="left" vertical="center"/>
    </xf>
    <xf numFmtId="0" fontId="7" fillId="0" borderId="9" xfId="1" applyFont="1" applyFill="1" applyBorder="1" applyAlignment="1" applyProtection="1">
      <alignment vertical="center"/>
    </xf>
    <xf numFmtId="0" fontId="7" fillId="0" borderId="5" xfId="1" applyFont="1" applyFill="1" applyBorder="1" applyAlignment="1" applyProtection="1">
      <alignment vertical="center"/>
    </xf>
    <xf numFmtId="0" fontId="7" fillId="0" borderId="6" xfId="1" applyFont="1" applyFill="1" applyBorder="1" applyAlignment="1" applyProtection="1">
      <alignment vertical="center"/>
    </xf>
    <xf numFmtId="0" fontId="7" fillId="0" borderId="9"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0" fontId="11" fillId="0" borderId="8" xfId="7" applyFont="1" applyFill="1" applyBorder="1" applyAlignment="1" applyProtection="1">
      <alignment horizontal="left" vertical="center" wrapText="1"/>
      <protection locked="0"/>
    </xf>
    <xf numFmtId="0" fontId="12" fillId="0" borderId="0" xfId="7" applyFont="1" applyFill="1" applyBorder="1" applyAlignment="1" applyProtection="1">
      <alignment horizontal="justify" vertical="center" wrapText="1"/>
    </xf>
    <xf numFmtId="0" fontId="11" fillId="0" borderId="5" xfId="7" applyFont="1" applyFill="1" applyBorder="1" applyAlignment="1" applyProtection="1">
      <alignment horizontal="center" vertical="center" wrapText="1"/>
    </xf>
    <xf numFmtId="0" fontId="11" fillId="0" borderId="9" xfId="7" applyFont="1" applyFill="1" applyBorder="1" applyAlignment="1" applyProtection="1">
      <alignment horizontal="center" vertical="center" wrapText="1"/>
    </xf>
    <xf numFmtId="0" fontId="11" fillId="0" borderId="6" xfId="7"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xf>
    <xf numFmtId="0" fontId="7" fillId="2" borderId="0" xfId="0" applyNumberFormat="1" applyFont="1" applyFill="1" applyBorder="1" applyAlignment="1" applyProtection="1">
      <alignment horizontal="center"/>
    </xf>
    <xf numFmtId="0" fontId="7" fillId="2" borderId="0" xfId="0" applyNumberFormat="1" applyFont="1" applyFill="1" applyBorder="1" applyProtection="1"/>
    <xf numFmtId="0" fontId="7" fillId="2" borderId="0" xfId="0" applyFont="1" applyFill="1" applyBorder="1" applyProtection="1">
      <protection locked="0"/>
    </xf>
    <xf numFmtId="0" fontId="7" fillId="2" borderId="0" xfId="0" applyFont="1" applyFill="1" applyProtection="1">
      <protection locked="0"/>
    </xf>
    <xf numFmtId="0" fontId="7" fillId="2" borderId="0" xfId="0" applyFont="1" applyFill="1" applyAlignment="1" applyProtection="1">
      <alignment vertical="center"/>
    </xf>
    <xf numFmtId="170" fontId="7" fillId="2" borderId="8" xfId="0" applyNumberFormat="1" applyFont="1" applyFill="1" applyBorder="1" applyAlignment="1" applyProtection="1">
      <alignment horizontal="center" vertical="center"/>
      <protection locked="0"/>
    </xf>
    <xf numFmtId="0" fontId="4" fillId="2" borderId="8" xfId="1" applyFont="1" applyFill="1" applyBorder="1" applyAlignment="1" applyProtection="1">
      <alignment horizontal="justify" vertical="center" wrapText="1"/>
      <protection locked="0"/>
    </xf>
    <xf numFmtId="0" fontId="4" fillId="2" borderId="8" xfId="1" applyFont="1" applyFill="1" applyBorder="1" applyAlignment="1" applyProtection="1">
      <alignment horizontal="center" vertical="center" wrapText="1"/>
    </xf>
    <xf numFmtId="0" fontId="4" fillId="0" borderId="8" xfId="1" applyFont="1" applyFill="1" applyBorder="1" applyAlignment="1" applyProtection="1">
      <alignment horizontal="center" vertical="center" wrapText="1"/>
    </xf>
    <xf numFmtId="0" fontId="7" fillId="0" borderId="0" xfId="1" applyFont="1" applyFill="1" applyAlignment="1" applyProtection="1">
      <alignment horizontal="center" vertical="center"/>
    </xf>
    <xf numFmtId="0" fontId="7" fillId="0" borderId="0" xfId="1" applyFont="1" applyFill="1" applyBorder="1" applyAlignment="1" applyProtection="1">
      <alignment horizontal="left" indent="1"/>
    </xf>
    <xf numFmtId="0" fontId="7" fillId="0" borderId="0" xfId="0" applyFont="1" applyFill="1" applyAlignment="1" applyProtection="1">
      <alignment vertical="center"/>
    </xf>
    <xf numFmtId="14" fontId="27" fillId="0" borderId="8" xfId="1" applyNumberFormat="1" applyFont="1" applyFill="1" applyBorder="1" applyAlignment="1" applyProtection="1">
      <alignment horizontal="center" vertical="center"/>
    </xf>
    <xf numFmtId="1" fontId="27" fillId="0" borderId="8" xfId="1" applyNumberFormat="1" applyFont="1" applyFill="1" applyBorder="1" applyAlignment="1" applyProtection="1">
      <alignment horizontal="center" vertical="center" wrapText="1"/>
    </xf>
    <xf numFmtId="166" fontId="27" fillId="0" borderId="5" xfId="1" applyNumberFormat="1" applyFont="1" applyFill="1" applyBorder="1" applyAlignment="1" applyProtection="1">
      <alignment horizontal="left" vertical="center"/>
    </xf>
    <xf numFmtId="167" fontId="27" fillId="0" borderId="5" xfId="1" applyNumberFormat="1" applyFont="1" applyFill="1" applyBorder="1" applyAlignment="1" applyProtection="1">
      <alignment horizontal="left" vertical="center"/>
    </xf>
    <xf numFmtId="0" fontId="27" fillId="0" borderId="6" xfId="1" applyFont="1" applyFill="1" applyBorder="1" applyAlignment="1" applyProtection="1">
      <alignment horizontal="left" vertical="center"/>
    </xf>
    <xf numFmtId="4" fontId="15" fillId="0" borderId="0" xfId="7" applyNumberFormat="1" applyFont="1" applyFill="1" applyBorder="1" applyProtection="1"/>
    <xf numFmtId="1" fontId="11" fillId="0" borderId="8" xfId="7" applyNumberFormat="1" applyFont="1" applyFill="1" applyBorder="1" applyAlignment="1" applyProtection="1">
      <alignment horizontal="center" vertical="center"/>
    </xf>
    <xf numFmtId="1" fontId="16" fillId="0" borderId="0" xfId="7" applyNumberFormat="1" applyFont="1" applyFill="1" applyBorder="1" applyAlignment="1" applyProtection="1">
      <alignment vertical="center"/>
    </xf>
    <xf numFmtId="1" fontId="4" fillId="0" borderId="8" xfId="7" applyNumberFormat="1" applyFont="1" applyFill="1" applyBorder="1" applyAlignment="1" applyProtection="1">
      <alignment horizontal="center" vertical="center"/>
      <protection locked="0"/>
    </xf>
    <xf numFmtId="1" fontId="4" fillId="0" borderId="8" xfId="7" applyNumberFormat="1" applyFont="1" applyFill="1" applyBorder="1" applyAlignment="1" applyProtection="1">
      <alignment horizontal="center" vertical="center" wrapText="1"/>
      <protection locked="0"/>
    </xf>
    <xf numFmtId="1" fontId="15" fillId="0" borderId="0" xfId="7" applyNumberFormat="1" applyFont="1" applyFill="1" applyBorder="1" applyAlignment="1" applyProtection="1">
      <alignment horizontal="center" vertical="center"/>
    </xf>
    <xf numFmtId="1" fontId="4" fillId="0" borderId="14" xfId="7" applyNumberFormat="1" applyFont="1" applyFill="1" applyBorder="1" applyAlignment="1" applyProtection="1">
      <alignment horizontal="center" vertical="center" wrapText="1"/>
      <protection locked="0"/>
    </xf>
    <xf numFmtId="1" fontId="11" fillId="0" borderId="4" xfId="7" applyNumberFormat="1" applyFont="1" applyFill="1" applyBorder="1" applyAlignment="1" applyProtection="1">
      <alignment horizontal="center" vertical="center"/>
    </xf>
    <xf numFmtId="1" fontId="8" fillId="0" borderId="0" xfId="7" applyNumberFormat="1" applyFont="1" applyFill="1" applyBorder="1" applyAlignment="1" applyProtection="1">
      <alignment horizontal="center" vertical="center"/>
    </xf>
    <xf numFmtId="1" fontId="6" fillId="0" borderId="0" xfId="7" applyNumberFormat="1" applyFont="1" applyFill="1" applyBorder="1" applyAlignment="1" applyProtection="1">
      <alignment horizontal="center" vertical="center"/>
    </xf>
    <xf numFmtId="4" fontId="4" fillId="0" borderId="8" xfId="7" applyNumberFormat="1" applyFont="1" applyFill="1" applyBorder="1" applyAlignment="1" applyProtection="1">
      <alignment horizontal="right" vertical="center"/>
      <protection locked="0"/>
    </xf>
    <xf numFmtId="0" fontId="18" fillId="0" borderId="0" xfId="7" applyFont="1" applyFill="1" applyBorder="1" applyAlignment="1" applyProtection="1">
      <alignment horizontal="center" vertical="center"/>
    </xf>
    <xf numFmtId="1" fontId="7" fillId="6" borderId="8" xfId="7" applyNumberFormat="1" applyFont="1" applyFill="1" applyBorder="1" applyAlignment="1" applyProtection="1">
      <alignment horizontal="center" vertical="center"/>
    </xf>
    <xf numFmtId="1" fontId="8" fillId="6" borderId="8" xfId="7" applyNumberFormat="1" applyFont="1" applyFill="1" applyBorder="1" applyAlignment="1" applyProtection="1">
      <alignment horizontal="center" vertical="center"/>
    </xf>
    <xf numFmtId="1" fontId="7" fillId="6" borderId="0" xfId="7" applyNumberFormat="1" applyFont="1" applyFill="1" applyBorder="1" applyAlignment="1" applyProtection="1">
      <alignment horizontal="center" vertical="center"/>
    </xf>
    <xf numFmtId="1" fontId="11" fillId="0" borderId="8" xfId="7" applyNumberFormat="1" applyFont="1" applyFill="1" applyBorder="1" applyAlignment="1" applyProtection="1">
      <alignment horizontal="center" vertical="center" wrapText="1"/>
      <protection locked="0"/>
    </xf>
    <xf numFmtId="1" fontId="4" fillId="0" borderId="13" xfId="7" applyNumberFormat="1" applyFont="1" applyFill="1" applyBorder="1" applyAlignment="1" applyProtection="1">
      <alignment horizontal="center" vertical="center"/>
    </xf>
    <xf numFmtId="1" fontId="4" fillId="0" borderId="6" xfId="7" applyNumberFormat="1" applyFont="1" applyFill="1" applyBorder="1" applyAlignment="1" applyProtection="1">
      <alignment horizontal="center" vertical="center"/>
    </xf>
    <xf numFmtId="0" fontId="20" fillId="0" borderId="8" xfId="7" applyFont="1" applyFill="1" applyBorder="1" applyAlignment="1" applyProtection="1">
      <alignment horizontal="center" vertical="center"/>
    </xf>
    <xf numFmtId="0" fontId="11" fillId="0" borderId="8" xfId="7" applyFont="1" applyFill="1" applyBorder="1" applyAlignment="1" applyProtection="1">
      <alignment horizontal="left" vertical="center" wrapText="1"/>
    </xf>
    <xf numFmtId="0" fontId="4" fillId="0" borderId="8" xfId="1" applyFont="1" applyFill="1" applyBorder="1" applyAlignment="1" applyProtection="1">
      <alignment horizontal="center" vertical="center" wrapText="1"/>
    </xf>
    <xf numFmtId="0" fontId="4" fillId="2" borderId="8" xfId="1" applyFont="1" applyFill="1" applyBorder="1" applyAlignment="1" applyProtection="1">
      <alignment horizontal="center" vertical="center" wrapText="1"/>
      <protection locked="0"/>
    </xf>
    <xf numFmtId="0" fontId="30" fillId="2" borderId="0" xfId="1" applyFont="1" applyFill="1" applyProtection="1"/>
    <xf numFmtId="0" fontId="4" fillId="0" borderId="8" xfId="7" applyFont="1" applyFill="1" applyBorder="1" applyAlignment="1" applyProtection="1">
      <alignment horizontal="center" vertical="center" wrapText="1"/>
      <protection locked="0"/>
    </xf>
    <xf numFmtId="1" fontId="4" fillId="2" borderId="8" xfId="1" applyNumberFormat="1" applyFont="1" applyFill="1" applyBorder="1" applyAlignment="1" applyProtection="1">
      <alignment horizontal="center" vertical="center" wrapText="1"/>
      <protection locked="0"/>
    </xf>
    <xf numFmtId="0" fontId="4" fillId="2" borderId="8" xfId="1" applyFont="1" applyFill="1" applyBorder="1" applyAlignment="1" applyProtection="1">
      <alignment horizontal="left" vertical="center" wrapText="1"/>
      <protection locked="0"/>
    </xf>
    <xf numFmtId="0" fontId="30" fillId="2" borderId="0" xfId="1" applyFont="1" applyFill="1" applyAlignment="1" applyProtection="1">
      <alignment vertical="center"/>
    </xf>
    <xf numFmtId="4" fontId="4" fillId="2" borderId="8" xfId="1" applyNumberFormat="1" applyFont="1" applyFill="1" applyBorder="1" applyAlignment="1" applyProtection="1">
      <alignment horizontal="right" vertical="center" wrapText="1" indent="1"/>
      <protection locked="0"/>
    </xf>
    <xf numFmtId="0" fontId="30" fillId="2" borderId="0" xfId="1" applyFont="1" applyFill="1" applyProtection="1">
      <protection locked="0"/>
    </xf>
    <xf numFmtId="0" fontId="6" fillId="0" borderId="0" xfId="0" applyFont="1" applyFill="1" applyBorder="1" applyAlignment="1" applyProtection="1">
      <alignment horizontal="center" vertical="center"/>
    </xf>
    <xf numFmtId="0" fontId="6" fillId="0" borderId="0" xfId="0" applyFont="1" applyFill="1" applyBorder="1" applyProtection="1"/>
    <xf numFmtId="0" fontId="7" fillId="0" borderId="8" xfId="1" applyFont="1" applyFill="1" applyBorder="1" applyAlignment="1" applyProtection="1">
      <alignment horizontal="center" vertical="center" wrapText="1"/>
      <protection locked="0"/>
    </xf>
    <xf numFmtId="0" fontId="7" fillId="0" borderId="8" xfId="7" applyFont="1" applyFill="1" applyBorder="1" applyAlignment="1" applyProtection="1">
      <alignment horizontal="center" vertical="center"/>
      <protection locked="0"/>
    </xf>
    <xf numFmtId="0" fontId="7" fillId="0" borderId="0" xfId="1" applyFont="1" applyFill="1" applyAlignment="1" applyProtection="1">
      <alignment vertical="center"/>
      <protection locked="0"/>
    </xf>
    <xf numFmtId="1" fontId="16" fillId="0" borderId="5" xfId="7" applyNumberFormat="1" applyFont="1" applyFill="1" applyBorder="1" applyAlignment="1" applyProtection="1">
      <alignment horizontal="center" vertical="center"/>
    </xf>
    <xf numFmtId="0" fontId="7" fillId="0" borderId="8"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xf>
    <xf numFmtId="0" fontId="9" fillId="2" borderId="4" xfId="1" applyFont="1" applyFill="1" applyBorder="1" applyAlignment="1" applyProtection="1">
      <alignment horizontal="center" vertical="center" wrapText="1"/>
    </xf>
    <xf numFmtId="0" fontId="12" fillId="0" borderId="9" xfId="1" applyFont="1" applyFill="1" applyBorder="1" applyAlignment="1" applyProtection="1">
      <alignment horizontal="center" vertical="center" wrapText="1"/>
    </xf>
    <xf numFmtId="0" fontId="6" fillId="0" borderId="0" xfId="1" applyFont="1" applyFill="1" applyBorder="1" applyProtection="1"/>
    <xf numFmtId="0" fontId="6" fillId="0" borderId="0" xfId="1" applyFont="1" applyFill="1" applyBorder="1" applyAlignment="1" applyProtection="1">
      <alignment horizontal="center"/>
    </xf>
    <xf numFmtId="0" fontId="7" fillId="0" borderId="0" xfId="0" applyFont="1" applyFill="1" applyBorder="1" applyAlignment="1" applyProtection="1"/>
    <xf numFmtId="0" fontId="6" fillId="0" borderId="0" xfId="1" applyFont="1" applyFill="1" applyBorder="1" applyAlignment="1" applyProtection="1">
      <alignment vertical="center"/>
    </xf>
    <xf numFmtId="0" fontId="6" fillId="0" borderId="0" xfId="1" applyFont="1" applyFill="1" applyBorder="1" applyAlignment="1" applyProtection="1">
      <alignment horizontal="left" vertical="top"/>
    </xf>
    <xf numFmtId="0" fontId="19" fillId="0" borderId="0" xfId="1" applyFont="1" applyFill="1" applyBorder="1" applyAlignment="1" applyProtection="1">
      <alignment horizontal="right" vertical="top"/>
    </xf>
    <xf numFmtId="0" fontId="6" fillId="0" borderId="0" xfId="1" applyFont="1" applyFill="1" applyBorder="1" applyAlignment="1" applyProtection="1">
      <alignment horizontal="justify" vertical="top"/>
    </xf>
    <xf numFmtId="0" fontId="13" fillId="0" borderId="0" xfId="1" applyFont="1" applyFill="1" applyBorder="1" applyAlignment="1" applyProtection="1">
      <alignment horizontal="center" vertical="top" wrapText="1"/>
    </xf>
    <xf numFmtId="0" fontId="6" fillId="0" borderId="0" xfId="0" applyFont="1" applyFill="1" applyBorder="1" applyAlignment="1" applyProtection="1">
      <alignment vertical="center"/>
    </xf>
    <xf numFmtId="0" fontId="7" fillId="0" borderId="8"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7" fillId="0" borderId="8" xfId="0" applyFont="1" applyFill="1" applyBorder="1" applyAlignment="1" applyProtection="1">
      <alignment horizontal="center" vertical="center"/>
    </xf>
    <xf numFmtId="0" fontId="8" fillId="0" borderId="0" xfId="0" applyFont="1" applyFill="1" applyBorder="1" applyProtection="1"/>
    <xf numFmtId="0" fontId="11"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1" fillId="0" borderId="0" xfId="0" applyFont="1" applyFill="1" applyBorder="1" applyProtection="1"/>
    <xf numFmtId="0" fontId="12" fillId="0" borderId="0" xfId="0" applyFont="1" applyFill="1" applyBorder="1" applyAlignment="1" applyProtection="1">
      <alignment horizontal="center"/>
    </xf>
    <xf numFmtId="49" fontId="19" fillId="0" borderId="0" xfId="0" applyNumberFormat="1" applyFont="1" applyFill="1" applyBorder="1" applyAlignment="1" applyProtection="1">
      <alignment horizontal="right" vertical="top" wrapText="1"/>
    </xf>
    <xf numFmtId="0" fontId="12" fillId="0" borderId="0" xfId="0" applyFont="1" applyFill="1" applyBorder="1" applyAlignment="1" applyProtection="1">
      <alignment horizontal="center" vertical="top" wrapText="1"/>
    </xf>
    <xf numFmtId="0" fontId="7" fillId="0" borderId="0" xfId="0" applyFont="1" applyFill="1" applyBorder="1" applyAlignment="1" applyProtection="1">
      <alignment horizontal="justify" vertical="center"/>
    </xf>
    <xf numFmtId="0" fontId="7" fillId="0" borderId="8" xfId="0" applyFont="1" applyFill="1" applyBorder="1" applyAlignment="1" applyProtection="1">
      <alignment horizontal="center"/>
    </xf>
    <xf numFmtId="0" fontId="12" fillId="0" borderId="0" xfId="0" applyFont="1" applyFill="1" applyBorder="1" applyAlignment="1" applyProtection="1">
      <alignment horizontal="right"/>
    </xf>
    <xf numFmtId="0" fontId="12" fillId="0" borderId="0" xfId="0" applyFont="1" applyFill="1" applyBorder="1" applyAlignment="1" applyProtection="1">
      <alignment horizontal="right" vertical="top"/>
    </xf>
    <xf numFmtId="0" fontId="12" fillId="0" borderId="0" xfId="0" applyFont="1" applyFill="1" applyBorder="1" applyAlignment="1" applyProtection="1">
      <alignment vertical="top"/>
    </xf>
    <xf numFmtId="0" fontId="12" fillId="0" borderId="0" xfId="0" applyFont="1" applyFill="1" applyBorder="1" applyProtection="1"/>
    <xf numFmtId="0" fontId="19" fillId="0" borderId="0" xfId="0" applyFont="1" applyFill="1" applyBorder="1" applyAlignment="1" applyProtection="1">
      <alignment horizontal="right" vertical="top"/>
    </xf>
    <xf numFmtId="0" fontId="25" fillId="2" borderId="0" xfId="7" applyFont="1" applyFill="1" applyProtection="1"/>
    <xf numFmtId="0" fontId="25" fillId="2" borderId="0" xfId="7" applyFont="1" applyFill="1" applyAlignment="1" applyProtection="1"/>
    <xf numFmtId="0" fontId="9" fillId="2" borderId="3" xfId="1" applyFont="1" applyFill="1" applyBorder="1" applyAlignment="1" applyProtection="1">
      <alignment horizontal="left" vertical="center" wrapText="1"/>
    </xf>
    <xf numFmtId="0" fontId="9" fillId="2" borderId="4" xfId="1" applyFont="1" applyFill="1" applyBorder="1" applyAlignment="1" applyProtection="1">
      <alignment horizontal="left" vertical="center" wrapText="1"/>
    </xf>
    <xf numFmtId="0" fontId="9" fillId="0" borderId="3" xfId="1" applyFont="1" applyFill="1" applyBorder="1" applyAlignment="1" applyProtection="1">
      <alignment horizontal="left" vertical="center" wrapText="1"/>
    </xf>
    <xf numFmtId="0" fontId="9" fillId="0" borderId="9" xfId="1" applyFont="1" applyFill="1" applyBorder="1" applyAlignment="1" applyProtection="1">
      <alignment horizontal="left" vertical="center" wrapText="1"/>
    </xf>
    <xf numFmtId="0" fontId="7" fillId="2" borderId="8" xfId="1" applyFont="1" applyFill="1" applyBorder="1" applyAlignment="1" applyProtection="1">
      <alignment horizontal="left" vertical="center" wrapText="1"/>
      <protection locked="0"/>
    </xf>
    <xf numFmtId="0" fontId="7" fillId="0" borderId="0" xfId="1" applyFont="1" applyFill="1" applyBorder="1" applyAlignment="1" applyProtection="1">
      <alignment horizontal="justify" vertical="top" wrapText="1"/>
    </xf>
    <xf numFmtId="0" fontId="9" fillId="0" borderId="3" xfId="1" applyFont="1" applyFill="1" applyBorder="1" applyAlignment="1" applyProtection="1">
      <alignment horizontal="center" vertical="center" wrapText="1"/>
      <protection locked="0"/>
    </xf>
    <xf numFmtId="0" fontId="9" fillId="0" borderId="4" xfId="1" applyFont="1" applyFill="1" applyBorder="1" applyAlignment="1" applyProtection="1">
      <alignment horizontal="center" vertical="center" wrapText="1"/>
      <protection locked="0"/>
    </xf>
    <xf numFmtId="0" fontId="28" fillId="0" borderId="0" xfId="1" applyFont="1" applyFill="1" applyAlignment="1" applyProtection="1">
      <alignment horizontal="left" vertical="top" wrapText="1"/>
    </xf>
    <xf numFmtId="0" fontId="11" fillId="0" borderId="8" xfId="7" applyFont="1" applyFill="1" applyBorder="1" applyAlignment="1" applyProtection="1">
      <alignment horizontal="center" vertical="center"/>
      <protection locked="0"/>
    </xf>
    <xf numFmtId="0" fontId="11" fillId="0" borderId="0" xfId="7" applyFont="1" applyFill="1" applyBorder="1" applyAlignment="1" applyProtection="1">
      <alignment horizontal="left" vertical="center" wrapText="1"/>
    </xf>
    <xf numFmtId="0" fontId="7" fillId="0" borderId="8" xfId="1"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3" fontId="9" fillId="2" borderId="3" xfId="1" applyNumberFormat="1" applyFont="1" applyFill="1" applyBorder="1" applyAlignment="1" applyProtection="1">
      <alignment horizontal="right" vertical="center" wrapText="1" indent="2"/>
      <protection locked="0"/>
    </xf>
    <xf numFmtId="3" fontId="9" fillId="2" borderId="8" xfId="1" applyNumberFormat="1" applyFont="1" applyFill="1" applyBorder="1" applyAlignment="1" applyProtection="1">
      <alignment horizontal="right" vertical="center" wrapText="1" indent="2"/>
      <protection locked="0"/>
    </xf>
    <xf numFmtId="3" fontId="9" fillId="2" borderId="9" xfId="1" applyNumberFormat="1" applyFont="1" applyFill="1" applyBorder="1" applyAlignment="1" applyProtection="1">
      <alignment horizontal="right" vertical="center" wrapText="1" indent="2"/>
      <protection locked="0"/>
    </xf>
    <xf numFmtId="3" fontId="9" fillId="0" borderId="9" xfId="1" applyNumberFormat="1" applyFont="1" applyFill="1" applyBorder="1" applyAlignment="1" applyProtection="1">
      <alignment horizontal="right" vertical="center" wrapText="1" indent="2"/>
      <protection locked="0"/>
    </xf>
    <xf numFmtId="3" fontId="7" fillId="2" borderId="8" xfId="1" applyNumberFormat="1" applyFont="1" applyFill="1" applyBorder="1" applyAlignment="1" applyProtection="1">
      <alignment horizontal="right" vertical="center" wrapText="1" indent="2"/>
      <protection locked="0"/>
    </xf>
    <xf numFmtId="0" fontId="9" fillId="2" borderId="4" xfId="1" applyFont="1" applyFill="1" applyBorder="1" applyAlignment="1" applyProtection="1">
      <alignment horizontal="left" vertical="center" wrapText="1"/>
      <protection locked="0"/>
    </xf>
    <xf numFmtId="0" fontId="9" fillId="2" borderId="8" xfId="1" applyFont="1" applyFill="1" applyBorder="1" applyAlignment="1" applyProtection="1">
      <alignment horizontal="left" vertical="center" wrapText="1"/>
      <protection locked="0"/>
    </xf>
    <xf numFmtId="0" fontId="9" fillId="0" borderId="8" xfId="1" applyFont="1" applyFill="1" applyBorder="1" applyAlignment="1" applyProtection="1">
      <alignment horizontal="left" vertical="center" wrapText="1"/>
      <protection locked="0"/>
    </xf>
    <xf numFmtId="0" fontId="31" fillId="5" borderId="0" xfId="7" applyFont="1" applyFill="1" applyBorder="1" applyAlignment="1" applyProtection="1">
      <alignment vertical="center"/>
    </xf>
    <xf numFmtId="0" fontId="31" fillId="0" borderId="0" xfId="1" applyFont="1" applyFill="1" applyAlignment="1" applyProtection="1">
      <alignment horizontal="left" vertical="center"/>
    </xf>
    <xf numFmtId="0" fontId="31" fillId="0" borderId="0" xfId="1" applyFont="1" applyFill="1" applyProtection="1"/>
    <xf numFmtId="0" fontId="31" fillId="2" borderId="0" xfId="0" applyFont="1" applyFill="1" applyProtection="1"/>
    <xf numFmtId="49" fontId="31" fillId="0" borderId="0" xfId="1" applyNumberFormat="1" applyFont="1" applyFill="1" applyProtection="1"/>
    <xf numFmtId="0" fontId="7" fillId="7" borderId="8" xfId="1" applyFont="1" applyFill="1" applyBorder="1" applyAlignment="1" applyProtection="1">
      <alignment horizontal="center" vertical="center"/>
      <protection locked="0"/>
    </xf>
    <xf numFmtId="3" fontId="7" fillId="7" borderId="8" xfId="1" applyNumberFormat="1" applyFont="1" applyFill="1" applyBorder="1" applyAlignment="1" applyProtection="1">
      <alignment horizontal="right" vertical="center" wrapText="1" indent="1"/>
      <protection locked="0"/>
    </xf>
    <xf numFmtId="4" fontId="4" fillId="7" borderId="8" xfId="7" applyNumberFormat="1" applyFont="1" applyFill="1" applyBorder="1" applyAlignment="1" applyProtection="1">
      <alignment horizontal="right" vertical="center"/>
      <protection locked="0"/>
    </xf>
    <xf numFmtId="0" fontId="31" fillId="5" borderId="0" xfId="7" applyFont="1" applyFill="1" applyBorder="1" applyAlignment="1" applyProtection="1">
      <alignment vertical="top"/>
    </xf>
    <xf numFmtId="4" fontId="4" fillId="7" borderId="8" xfId="1" applyNumberFormat="1" applyFont="1" applyFill="1" applyBorder="1" applyAlignment="1" applyProtection="1">
      <alignment horizontal="right" vertical="center" wrapText="1" indent="1"/>
      <protection locked="0"/>
    </xf>
    <xf numFmtId="4" fontId="4" fillId="7" borderId="14" xfId="1" applyNumberFormat="1" applyFont="1" applyFill="1" applyBorder="1" applyAlignment="1" applyProtection="1">
      <alignment horizontal="right" vertical="center" wrapText="1" indent="1"/>
      <protection locked="0"/>
    </xf>
    <xf numFmtId="0" fontId="31" fillId="0" borderId="0" xfId="1" applyFont="1" applyFill="1" applyAlignment="1" applyProtection="1">
      <alignment horizontal="left" vertical="top"/>
    </xf>
    <xf numFmtId="0" fontId="4" fillId="7" borderId="8" xfId="1" applyFont="1" applyFill="1" applyBorder="1" applyAlignment="1" applyProtection="1">
      <alignment horizontal="center" vertical="center" wrapText="1"/>
    </xf>
    <xf numFmtId="0" fontId="4" fillId="0" borderId="8" xfId="1" applyFont="1" applyFill="1" applyBorder="1" applyAlignment="1" applyProtection="1">
      <alignment horizontal="center" vertical="center" wrapText="1"/>
    </xf>
    <xf numFmtId="0" fontId="8" fillId="0" borderId="2" xfId="1" applyFont="1" applyFill="1" applyBorder="1" applyAlignment="1" applyProtection="1">
      <alignment horizontal="left" vertical="center"/>
    </xf>
    <xf numFmtId="0" fontId="9" fillId="0" borderId="0" xfId="1" applyFont="1" applyFill="1" applyBorder="1" applyAlignment="1" applyProtection="1">
      <alignment horizontal="center" vertical="center" wrapText="1"/>
    </xf>
    <xf numFmtId="0" fontId="13" fillId="0" borderId="0" xfId="1" applyFont="1" applyFill="1" applyBorder="1" applyAlignment="1" applyProtection="1">
      <alignment vertical="center" wrapText="1"/>
    </xf>
    <xf numFmtId="0" fontId="13" fillId="0" borderId="0" xfId="1" applyFont="1" applyFill="1" applyBorder="1" applyAlignment="1" applyProtection="1">
      <alignment vertical="center"/>
    </xf>
    <xf numFmtId="0" fontId="4" fillId="0" borderId="0" xfId="1" applyFont="1" applyFill="1" applyBorder="1" applyAlignment="1" applyProtection="1">
      <alignment vertical="center"/>
    </xf>
    <xf numFmtId="0" fontId="4" fillId="0" borderId="0" xfId="1" applyFont="1" applyFill="1" applyBorder="1" applyAlignment="1" applyProtection="1">
      <alignment vertical="top" wrapText="1"/>
    </xf>
    <xf numFmtId="0" fontId="7"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protection locked="0"/>
    </xf>
    <xf numFmtId="0" fontId="33" fillId="0" borderId="0" xfId="1" applyFont="1" applyFill="1" applyBorder="1" applyAlignment="1" applyProtection="1">
      <alignment horizontal="center" vertical="top" wrapText="1"/>
    </xf>
    <xf numFmtId="0" fontId="4" fillId="0" borderId="0" xfId="1" applyFont="1" applyFill="1" applyBorder="1" applyAlignment="1" applyProtection="1">
      <alignment horizontal="center" vertical="top" wrapText="1"/>
    </xf>
    <xf numFmtId="0" fontId="34" fillId="0" borderId="0" xfId="1" applyFont="1" applyFill="1" applyAlignment="1" applyProtection="1">
      <alignment vertical="top"/>
    </xf>
    <xf numFmtId="0" fontId="7" fillId="0" borderId="8" xfId="0" applyFont="1" applyFill="1" applyBorder="1" applyAlignment="1" applyProtection="1">
      <alignment vertical="center"/>
    </xf>
    <xf numFmtId="0" fontId="7" fillId="0" borderId="8"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xf>
    <xf numFmtId="1" fontId="7" fillId="0" borderId="0" xfId="1" applyNumberFormat="1" applyFont="1" applyFill="1" applyBorder="1" applyAlignment="1" applyProtection="1">
      <alignment horizontal="center" vertical="center"/>
      <protection locked="0"/>
    </xf>
    <xf numFmtId="0" fontId="8" fillId="0" borderId="0" xfId="1" applyFont="1" applyFill="1" applyAlignment="1" applyProtection="1">
      <alignment vertical="center"/>
    </xf>
    <xf numFmtId="0" fontId="8" fillId="0" borderId="9" xfId="1" applyFont="1" applyFill="1" applyBorder="1" applyAlignment="1" applyProtection="1">
      <alignment vertical="center"/>
    </xf>
    <xf numFmtId="0" fontId="8" fillId="0" borderId="5" xfId="1" applyFont="1" applyFill="1" applyBorder="1" applyAlignment="1" applyProtection="1">
      <alignment vertical="center"/>
    </xf>
    <xf numFmtId="0" fontId="8" fillId="0" borderId="6" xfId="1" applyFont="1" applyFill="1" applyBorder="1" applyAlignment="1" applyProtection="1">
      <alignment vertical="center"/>
    </xf>
    <xf numFmtId="0" fontId="7" fillId="0" borderId="0" xfId="0" applyFont="1" applyFill="1" applyBorder="1" applyAlignment="1" applyProtection="1">
      <alignment horizontal="justify" vertical="center" wrapText="1"/>
    </xf>
    <xf numFmtId="0" fontId="4" fillId="0" borderId="0" xfId="1" applyFont="1" applyFill="1" applyBorder="1" applyAlignment="1" applyProtection="1">
      <alignment vertical="center" wrapText="1"/>
    </xf>
    <xf numFmtId="0" fontId="4" fillId="0" borderId="0" xfId="1" applyFont="1" applyFill="1" applyBorder="1" applyAlignment="1" applyProtection="1">
      <alignment horizontal="center" vertical="center" wrapText="1"/>
    </xf>
    <xf numFmtId="0" fontId="6" fillId="2" borderId="0" xfId="1" applyFont="1" applyFill="1" applyBorder="1" applyProtection="1"/>
    <xf numFmtId="0" fontId="4" fillId="2" borderId="0" xfId="1" applyFont="1" applyFill="1" applyBorder="1" applyAlignment="1" applyProtection="1">
      <alignment horizontal="center" vertical="center" wrapText="1"/>
    </xf>
    <xf numFmtId="1" fontId="4" fillId="2" borderId="0" xfId="1" applyNumberFormat="1" applyFont="1" applyFill="1" applyBorder="1" applyAlignment="1" applyProtection="1">
      <alignment horizontal="center" vertical="center" wrapText="1"/>
      <protection locked="0"/>
    </xf>
    <xf numFmtId="0" fontId="12" fillId="0" borderId="12" xfId="1" applyFont="1" applyFill="1" applyBorder="1" applyAlignment="1" applyProtection="1">
      <alignment horizontal="left" vertical="top"/>
    </xf>
    <xf numFmtId="0" fontId="12" fillId="0" borderId="15" xfId="1" applyFont="1" applyFill="1" applyBorder="1" applyAlignment="1" applyProtection="1">
      <alignment horizontal="left" vertical="top"/>
    </xf>
    <xf numFmtId="0" fontId="12" fillId="0" borderId="13" xfId="1" applyFont="1" applyFill="1" applyBorder="1" applyAlignment="1" applyProtection="1">
      <alignment horizontal="left" vertical="top"/>
    </xf>
    <xf numFmtId="0" fontId="7" fillId="0" borderId="0" xfId="1" applyFont="1" applyFill="1" applyAlignment="1" applyProtection="1">
      <alignment horizontal="left"/>
    </xf>
    <xf numFmtId="1" fontId="7" fillId="0" borderId="13" xfId="7" applyNumberFormat="1" applyFont="1" applyFill="1" applyBorder="1" applyAlignment="1" applyProtection="1">
      <alignment horizontal="center" vertical="center"/>
    </xf>
    <xf numFmtId="0" fontId="19" fillId="0" borderId="0" xfId="1" applyFont="1" applyFill="1" applyBorder="1" applyAlignment="1" applyProtection="1">
      <alignment horizontal="left" vertical="center" wrapText="1"/>
    </xf>
    <xf numFmtId="4" fontId="4" fillId="0" borderId="0" xfId="1" applyNumberFormat="1" applyFont="1" applyFill="1" applyBorder="1" applyAlignment="1" applyProtection="1">
      <alignment horizontal="right" vertical="center" wrapText="1" indent="1"/>
      <protection locked="0"/>
    </xf>
    <xf numFmtId="0" fontId="12" fillId="0" borderId="0" xfId="1" applyFont="1" applyFill="1" applyBorder="1" applyAlignment="1" applyProtection="1">
      <alignment horizontal="left" vertical="center" wrapText="1"/>
    </xf>
    <xf numFmtId="0" fontId="7" fillId="2" borderId="8" xfId="7" applyFont="1" applyFill="1" applyBorder="1" applyAlignment="1" applyProtection="1">
      <alignment vertical="center"/>
    </xf>
    <xf numFmtId="0" fontId="7" fillId="0" borderId="0" xfId="1" applyFont="1" applyFill="1" applyBorder="1" applyAlignment="1" applyProtection="1">
      <alignment vertical="top" wrapText="1"/>
      <protection locked="0"/>
    </xf>
    <xf numFmtId="0" fontId="6" fillId="2" borderId="15" xfId="1" applyFont="1" applyFill="1" applyBorder="1" applyProtection="1"/>
    <xf numFmtId="0" fontId="8" fillId="0" borderId="0" xfId="1" applyFont="1" applyFill="1" applyBorder="1" applyAlignment="1" applyProtection="1">
      <alignment vertical="center"/>
    </xf>
    <xf numFmtId="0" fontId="7" fillId="0" borderId="0" xfId="0" applyFont="1" applyFill="1" applyBorder="1" applyAlignment="1" applyProtection="1">
      <alignment vertical="center"/>
    </xf>
    <xf numFmtId="49" fontId="7" fillId="0" borderId="0" xfId="0" applyNumberFormat="1" applyFont="1" applyFill="1" applyBorder="1" applyAlignment="1" applyProtection="1">
      <alignment vertical="center" wrapText="1"/>
    </xf>
    <xf numFmtId="0" fontId="7" fillId="0" borderId="0" xfId="0" applyFont="1" applyFill="1" applyBorder="1" applyAlignment="1" applyProtection="1">
      <alignment vertical="center" wrapText="1"/>
    </xf>
    <xf numFmtId="0" fontId="13" fillId="0" borderId="15" xfId="1" applyFont="1" applyFill="1" applyBorder="1" applyAlignment="1" applyProtection="1">
      <alignment vertical="center"/>
    </xf>
    <xf numFmtId="0" fontId="7" fillId="0" borderId="15" xfId="0" applyFont="1" applyFill="1" applyBorder="1" applyAlignment="1" applyProtection="1"/>
    <xf numFmtId="0" fontId="12" fillId="0" borderId="0" xfId="0" applyFont="1" applyFill="1" applyBorder="1" applyAlignment="1" applyProtection="1">
      <alignment vertical="top" wrapText="1"/>
    </xf>
    <xf numFmtId="0" fontId="7" fillId="0" borderId="11"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justify" vertical="center" wrapText="1"/>
    </xf>
    <xf numFmtId="0" fontId="7" fillId="0" borderId="5" xfId="0" applyFont="1" applyFill="1" applyBorder="1" applyAlignment="1" applyProtection="1">
      <alignment horizontal="center" vertical="center" wrapText="1"/>
      <protection locked="0"/>
    </xf>
    <xf numFmtId="0" fontId="13" fillId="0" borderId="0" xfId="1" applyFont="1" applyFill="1" applyBorder="1" applyAlignment="1" applyProtection="1">
      <alignmen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justify" vertical="center"/>
    </xf>
    <xf numFmtId="0" fontId="13" fillId="0" borderId="15" xfId="1" applyFont="1" applyFill="1" applyBorder="1" applyAlignment="1" applyProtection="1">
      <alignment horizontal="justify" vertical="center"/>
    </xf>
    <xf numFmtId="0" fontId="4" fillId="0" borderId="0" xfId="1" applyFont="1" applyFill="1" applyBorder="1" applyAlignment="1" applyProtection="1">
      <alignment horizontal="center" vertical="center"/>
    </xf>
    <xf numFmtId="0" fontId="4" fillId="0" borderId="15" xfId="1" applyFont="1" applyFill="1" applyBorder="1" applyAlignment="1" applyProtection="1">
      <alignment horizontal="center" vertical="center"/>
    </xf>
    <xf numFmtId="0" fontId="4" fillId="0" borderId="15" xfId="1" applyFont="1" applyFill="1" applyBorder="1" applyAlignment="1" applyProtection="1">
      <alignment horizontal="justify" vertical="center"/>
    </xf>
    <xf numFmtId="0" fontId="7" fillId="0" borderId="5" xfId="1" applyFont="1" applyFill="1" applyBorder="1" applyAlignment="1" applyProtection="1"/>
    <xf numFmtId="0" fontId="6" fillId="0" borderId="20" xfId="1" applyFont="1" applyFill="1" applyBorder="1" applyAlignment="1" applyProtection="1">
      <alignment vertical="center"/>
    </xf>
    <xf numFmtId="0" fontId="12" fillId="8" borderId="4" xfId="1" applyFont="1" applyFill="1" applyBorder="1" applyAlignment="1" applyProtection="1">
      <alignment horizontal="center" vertical="center" wrapText="1"/>
    </xf>
    <xf numFmtId="0" fontId="9" fillId="8" borderId="3" xfId="1" applyFont="1" applyFill="1" applyBorder="1" applyAlignment="1" applyProtection="1">
      <alignment horizontal="center" vertical="center" wrapText="1"/>
      <protection locked="0"/>
    </xf>
    <xf numFmtId="3" fontId="9" fillId="8" borderId="9" xfId="1" applyNumberFormat="1" applyFont="1" applyFill="1" applyBorder="1" applyAlignment="1" applyProtection="1">
      <alignment horizontal="right" vertical="center" wrapText="1" indent="2"/>
      <protection locked="0"/>
    </xf>
    <xf numFmtId="0" fontId="9" fillId="8" borderId="8" xfId="1" applyFont="1" applyFill="1" applyBorder="1" applyAlignment="1" applyProtection="1">
      <alignment horizontal="left" vertical="center" wrapText="1"/>
      <protection locked="0"/>
    </xf>
    <xf numFmtId="0" fontId="12" fillId="0" borderId="10" xfId="1" applyFont="1" applyFill="1" applyBorder="1" applyAlignment="1" applyProtection="1">
      <alignment horizontal="left" vertical="top"/>
    </xf>
    <xf numFmtId="0" fontId="12" fillId="0" borderId="7" xfId="1" applyFont="1" applyFill="1" applyBorder="1" applyAlignment="1" applyProtection="1">
      <alignment horizontal="left" vertical="top"/>
    </xf>
    <xf numFmtId="0" fontId="4" fillId="8" borderId="0" xfId="7" applyFont="1" applyFill="1" applyBorder="1" applyAlignment="1" applyProtection="1">
      <alignment horizontal="justify" vertical="top" wrapText="1"/>
    </xf>
    <xf numFmtId="0" fontId="4" fillId="8" borderId="24" xfId="7" applyFont="1" applyFill="1" applyBorder="1" applyAlignment="1" applyProtection="1">
      <alignment horizontal="justify" vertical="top" wrapText="1"/>
    </xf>
    <xf numFmtId="0" fontId="9" fillId="8" borderId="9" xfId="1" applyFont="1" applyFill="1" applyBorder="1" applyAlignment="1" applyProtection="1">
      <alignment horizontal="left" vertical="center" wrapText="1"/>
    </xf>
    <xf numFmtId="0" fontId="9" fillId="8" borderId="4" xfId="1" applyFont="1" applyFill="1" applyBorder="1" applyAlignment="1" applyProtection="1">
      <alignment horizontal="center" vertical="center" wrapText="1"/>
    </xf>
    <xf numFmtId="0" fontId="6" fillId="0" borderId="0" xfId="7" applyFont="1" applyFill="1" applyBorder="1" applyAlignment="1" applyProtection="1">
      <alignment vertical="center"/>
    </xf>
    <xf numFmtId="0" fontId="6" fillId="0" borderId="0" xfId="7" applyFont="1" applyFill="1" applyBorder="1" applyAlignment="1" applyProtection="1">
      <alignment horizontal="justify" vertical="center"/>
    </xf>
    <xf numFmtId="0" fontId="38" fillId="0" borderId="0" xfId="0" applyNumberFormat="1" applyFont="1" applyFill="1" applyBorder="1" applyAlignment="1" applyProtection="1">
      <alignment horizontal="center" vertical="top" wrapText="1"/>
    </xf>
    <xf numFmtId="0" fontId="9" fillId="8" borderId="8" xfId="1" applyFont="1" applyFill="1" applyBorder="1" applyAlignment="1" applyProtection="1">
      <alignment horizontal="center" vertical="center" wrapText="1"/>
    </xf>
    <xf numFmtId="2" fontId="9" fillId="8" borderId="9" xfId="1" applyNumberFormat="1" applyFont="1" applyFill="1" applyBorder="1" applyAlignment="1" applyProtection="1">
      <alignment horizontal="center" vertical="center" wrapText="1"/>
    </xf>
    <xf numFmtId="0" fontId="7" fillId="8" borderId="0" xfId="1" applyFont="1" applyFill="1" applyBorder="1" applyProtection="1"/>
    <xf numFmtId="3" fontId="7" fillId="7" borderId="8" xfId="1" applyNumberFormat="1" applyFont="1" applyFill="1" applyBorder="1" applyAlignment="1" applyProtection="1">
      <alignment horizontal="right" vertical="center" wrapText="1" indent="2"/>
      <protection locked="0"/>
    </xf>
    <xf numFmtId="0" fontId="7" fillId="8" borderId="0" xfId="0" applyFont="1" applyFill="1" applyBorder="1" applyAlignment="1">
      <alignment horizontal="justify" vertical="top" wrapText="1"/>
    </xf>
    <xf numFmtId="0" fontId="7" fillId="0" borderId="7" xfId="0" applyFont="1" applyBorder="1" applyAlignment="1">
      <alignment horizontal="justify" vertical="top" wrapText="1"/>
    </xf>
    <xf numFmtId="0" fontId="16" fillId="8" borderId="0" xfId="7" applyFont="1" applyFill="1" applyProtection="1"/>
    <xf numFmtId="0" fontId="7" fillId="8" borderId="0" xfId="7" applyFont="1" applyFill="1" applyBorder="1" applyAlignment="1" applyProtection="1">
      <alignment horizontal="justify" vertical="center"/>
    </xf>
    <xf numFmtId="0" fontId="7" fillId="8" borderId="0" xfId="7" applyFont="1" applyFill="1" applyBorder="1" applyAlignment="1" applyProtection="1">
      <alignment vertical="center"/>
    </xf>
    <xf numFmtId="0" fontId="6" fillId="8" borderId="0" xfId="0" applyFont="1" applyFill="1" applyBorder="1" applyAlignment="1">
      <alignment horizontal="justify" vertical="top" wrapText="1"/>
    </xf>
    <xf numFmtId="0" fontId="6" fillId="0" borderId="7" xfId="0" applyFont="1" applyBorder="1" applyAlignment="1">
      <alignment horizontal="justify" vertical="top" wrapText="1"/>
    </xf>
    <xf numFmtId="0" fontId="15" fillId="8" borderId="0" xfId="7" applyFont="1" applyFill="1" applyProtection="1"/>
    <xf numFmtId="0" fontId="6" fillId="8" borderId="0" xfId="7" applyFont="1" applyFill="1" applyBorder="1" applyAlignment="1" applyProtection="1">
      <alignment horizontal="justify" vertical="center"/>
    </xf>
    <xf numFmtId="0" fontId="6" fillId="8" borderId="0" xfId="7" applyFont="1" applyFill="1" applyBorder="1" applyAlignment="1" applyProtection="1">
      <alignment vertical="center"/>
    </xf>
    <xf numFmtId="0" fontId="7" fillId="8" borderId="0" xfId="0" applyFont="1" applyFill="1" applyBorder="1" applyAlignment="1" applyProtection="1">
      <alignment vertical="center"/>
    </xf>
    <xf numFmtId="0" fontId="12" fillId="0" borderId="3" xfId="1" applyFont="1" applyFill="1" applyBorder="1" applyAlignment="1" applyProtection="1">
      <alignment horizontal="left" vertical="top"/>
    </xf>
    <xf numFmtId="0" fontId="12" fillId="0" borderId="2" xfId="1" applyFont="1" applyFill="1" applyBorder="1" applyAlignment="1" applyProtection="1">
      <alignment horizontal="left" vertical="top"/>
    </xf>
    <xf numFmtId="0" fontId="12" fillId="0" borderId="1" xfId="1" applyFont="1" applyFill="1" applyBorder="1" applyAlignment="1" applyProtection="1">
      <alignment horizontal="left" vertical="top"/>
    </xf>
    <xf numFmtId="0" fontId="7" fillId="0" borderId="0" xfId="1" applyFont="1" applyFill="1" applyBorder="1" applyAlignment="1" applyProtection="1">
      <alignment horizontal="justify" vertical="top" wrapText="1"/>
      <protection locked="0"/>
    </xf>
    <xf numFmtId="0" fontId="7" fillId="2" borderId="8" xfId="7" applyFont="1" applyFill="1" applyBorder="1" applyAlignment="1" applyProtection="1">
      <alignment horizontal="center" vertical="center"/>
      <protection locked="0"/>
    </xf>
    <xf numFmtId="0" fontId="7" fillId="0" borderId="0" xfId="1" applyFont="1" applyFill="1" applyBorder="1" applyAlignment="1" applyProtection="1">
      <alignment vertical="center"/>
    </xf>
    <xf numFmtId="0" fontId="24" fillId="0" borderId="2" xfId="1" applyFont="1" applyFill="1" applyBorder="1" applyAlignment="1" applyProtection="1">
      <alignment horizontal="center" vertical="center" wrapText="1"/>
    </xf>
    <xf numFmtId="0" fontId="12" fillId="0" borderId="0" xfId="1" applyFont="1" applyFill="1" applyBorder="1" applyAlignment="1" applyProtection="1">
      <alignment horizontal="left" vertical="top" wrapText="1"/>
    </xf>
    <xf numFmtId="0" fontId="12" fillId="0" borderId="0" xfId="1" applyFont="1" applyFill="1" applyBorder="1" applyAlignment="1" applyProtection="1">
      <alignment horizontal="left" vertical="top"/>
    </xf>
    <xf numFmtId="0" fontId="8" fillId="0" borderId="0" xfId="1" applyFont="1" applyFill="1" applyAlignment="1" applyProtection="1">
      <alignment horizontal="left" vertical="center"/>
    </xf>
    <xf numFmtId="0" fontId="7" fillId="0" borderId="8" xfId="1" applyFont="1" applyFill="1" applyBorder="1" applyAlignment="1" applyProtection="1">
      <alignment horizontal="center" vertical="center"/>
      <protection locked="0"/>
    </xf>
    <xf numFmtId="0" fontId="4" fillId="0" borderId="8" xfId="1" applyFont="1" applyFill="1" applyBorder="1" applyAlignment="1" applyProtection="1">
      <alignment horizontal="center" vertical="center"/>
    </xf>
    <xf numFmtId="4" fontId="7" fillId="0" borderId="8" xfId="1" applyNumberFormat="1" applyFont="1" applyFill="1" applyBorder="1" applyAlignment="1" applyProtection="1">
      <alignment horizontal="right" vertical="center" wrapText="1" indent="1"/>
      <protection locked="0"/>
    </xf>
    <xf numFmtId="4" fontId="7" fillId="7" borderId="8" xfId="1" applyNumberFormat="1" applyFont="1" applyFill="1" applyBorder="1" applyAlignment="1" applyProtection="1">
      <alignment horizontal="right" vertical="center" wrapText="1" indent="1"/>
      <protection locked="0"/>
    </xf>
    <xf numFmtId="0" fontId="24" fillId="2" borderId="8" xfId="0" applyNumberFormat="1" applyFont="1" applyFill="1" applyBorder="1" applyAlignment="1" applyProtection="1">
      <alignment horizontal="center" vertical="center" wrapText="1"/>
    </xf>
    <xf numFmtId="165" fontId="12" fillId="2" borderId="8"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right" vertical="center" indent="1"/>
    </xf>
    <xf numFmtId="0" fontId="4" fillId="2" borderId="8" xfId="0" applyNumberFormat="1" applyFont="1" applyFill="1" applyBorder="1" applyAlignment="1" applyProtection="1">
      <alignment horizontal="center" vertical="center"/>
      <protection locked="0"/>
    </xf>
    <xf numFmtId="0" fontId="7" fillId="2" borderId="0" xfId="0" applyFont="1" applyFill="1" applyBorder="1" applyAlignment="1" applyProtection="1">
      <alignment horizontal="center" vertical="center"/>
    </xf>
    <xf numFmtId="0" fontId="7" fillId="0" borderId="8"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8" xfId="1" applyFont="1" applyFill="1" applyBorder="1" applyAlignment="1" applyProtection="1">
      <alignment horizontal="left" vertical="center" wrapText="1"/>
    </xf>
    <xf numFmtId="0" fontId="8"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xf>
    <xf numFmtId="0" fontId="12" fillId="0" borderId="0" xfId="1" applyFont="1" applyFill="1" applyBorder="1" applyAlignment="1" applyProtection="1">
      <alignment horizontal="left" vertical="top" wrapText="1"/>
    </xf>
    <xf numFmtId="0" fontId="7" fillId="0" borderId="0" xfId="1" applyFont="1" applyFill="1" applyBorder="1" applyAlignment="1" applyProtection="1">
      <alignment vertical="center"/>
    </xf>
    <xf numFmtId="0" fontId="4" fillId="0" borderId="0" xfId="1" applyFont="1" applyFill="1" applyBorder="1" applyAlignment="1" applyProtection="1">
      <alignment horizontal="justify" vertical="top" wrapText="1"/>
    </xf>
    <xf numFmtId="0" fontId="8"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center" wrapText="1"/>
    </xf>
    <xf numFmtId="0" fontId="13"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vertical="center" wrapText="1"/>
    </xf>
    <xf numFmtId="0" fontId="13" fillId="0" borderId="0" xfId="1" applyFont="1" applyFill="1" applyBorder="1" applyAlignment="1" applyProtection="1">
      <alignment horizontal="justify" vertical="center" wrapText="1"/>
    </xf>
    <xf numFmtId="0" fontId="13" fillId="0" borderId="0" xfId="1" applyFont="1" applyFill="1" applyBorder="1" applyAlignment="1" applyProtection="1">
      <alignment horizontal="justify" vertical="center"/>
    </xf>
    <xf numFmtId="0" fontId="4" fillId="0" borderId="0" xfId="1" applyFont="1" applyFill="1" applyBorder="1" applyAlignment="1" applyProtection="1">
      <alignment horizontal="left" vertical="center"/>
    </xf>
    <xf numFmtId="0" fontId="13"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left" vertical="center"/>
    </xf>
    <xf numFmtId="0" fontId="32" fillId="0" borderId="0"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12" fillId="0" borderId="0" xfId="0" applyFont="1" applyFill="1" applyBorder="1" applyAlignment="1" applyProtection="1">
      <alignment horizontal="justify" vertical="top" wrapText="1"/>
    </xf>
    <xf numFmtId="0" fontId="7" fillId="0" borderId="0" xfId="0"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0" fontId="7" fillId="0" borderId="5" xfId="0" applyFont="1" applyFill="1" applyBorder="1" applyAlignment="1" applyProtection="1">
      <alignment horizontal="justify" vertical="center" wrapText="1"/>
    </xf>
    <xf numFmtId="0" fontId="7" fillId="0" borderId="6" xfId="0" applyFont="1" applyFill="1" applyBorder="1" applyAlignment="1" applyProtection="1">
      <alignment horizontal="center" vertical="center"/>
      <protection locked="0"/>
    </xf>
    <xf numFmtId="0" fontId="7" fillId="0" borderId="0" xfId="0" applyFont="1" applyFill="1" applyBorder="1" applyAlignment="1" applyProtection="1">
      <alignment horizontal="left"/>
    </xf>
    <xf numFmtId="0" fontId="12" fillId="0" borderId="0" xfId="0" applyFont="1" applyFill="1" applyBorder="1" applyAlignment="1" applyProtection="1">
      <alignment horizontal="center" vertical="top"/>
    </xf>
    <xf numFmtId="49" fontId="7" fillId="0" borderId="0" xfId="0" applyNumberFormat="1" applyFont="1" applyFill="1" applyBorder="1" applyAlignment="1" applyProtection="1">
      <alignment horizontal="justify" vertical="center" wrapText="1"/>
    </xf>
    <xf numFmtId="0" fontId="7" fillId="5" borderId="0" xfId="7" applyFont="1" applyFill="1" applyBorder="1" applyAlignment="1" applyProtection="1">
      <alignment vertical="center"/>
    </xf>
    <xf numFmtId="0" fontId="7" fillId="5" borderId="0" xfId="7" applyFont="1" applyFill="1" applyBorder="1" applyProtection="1"/>
    <xf numFmtId="0" fontId="7" fillId="0" borderId="0" xfId="1" applyFont="1" applyFill="1" applyAlignment="1" applyProtection="1">
      <alignment horizontal="center" vertical="top"/>
    </xf>
    <xf numFmtId="0" fontId="39" fillId="0" borderId="0" xfId="1" applyFont="1" applyFill="1" applyAlignment="1" applyProtection="1">
      <alignment vertical="center"/>
    </xf>
    <xf numFmtId="3" fontId="7" fillId="7" borderId="8" xfId="0" applyNumberFormat="1" applyFont="1" applyFill="1" applyBorder="1" applyAlignment="1" applyProtection="1">
      <alignment horizontal="right" vertical="center" wrapText="1" indent="2"/>
      <protection locked="0"/>
    </xf>
    <xf numFmtId="3" fontId="7" fillId="7" borderId="8" xfId="7" applyNumberFormat="1" applyFont="1" applyFill="1" applyBorder="1" applyAlignment="1" applyProtection="1">
      <alignment horizontal="right" vertical="center" wrapText="1" indent="2"/>
      <protection locked="0"/>
    </xf>
    <xf numFmtId="0" fontId="40" fillId="0" borderId="8" xfId="1" applyFont="1" applyFill="1" applyBorder="1" applyAlignment="1" applyProtection="1">
      <alignment horizontal="left" vertical="center" wrapText="1"/>
      <protection locked="0"/>
    </xf>
    <xf numFmtId="0" fontId="4" fillId="8" borderId="0" xfId="7" applyFont="1" applyFill="1" applyBorder="1" applyAlignment="1" applyProtection="1">
      <alignment horizontal="center" vertical="top" wrapText="1"/>
    </xf>
    <xf numFmtId="0" fontId="4" fillId="8" borderId="0" xfId="7" applyFont="1" applyFill="1" applyBorder="1" applyAlignment="1" applyProtection="1">
      <alignment horizontal="justify" vertical="center" wrapText="1"/>
    </xf>
    <xf numFmtId="0" fontId="11" fillId="8" borderId="0" xfId="7" applyFont="1" applyFill="1" applyBorder="1" applyAlignment="1" applyProtection="1">
      <alignment horizontal="justify" vertical="top" wrapText="1"/>
    </xf>
    <xf numFmtId="0" fontId="25" fillId="8" borderId="0" xfId="7" applyFont="1" applyFill="1" applyBorder="1" applyProtection="1"/>
    <xf numFmtId="0" fontId="12" fillId="8" borderId="0" xfId="7" applyFont="1" applyFill="1" applyBorder="1" applyAlignment="1" applyProtection="1">
      <alignment horizontal="justify" vertical="center" wrapText="1"/>
    </xf>
    <xf numFmtId="0" fontId="7" fillId="8" borderId="0" xfId="7" applyFont="1" applyFill="1" applyBorder="1" applyAlignment="1" applyProtection="1">
      <alignment horizontal="justify" vertical="top" wrapText="1"/>
    </xf>
    <xf numFmtId="0" fontId="6" fillId="8" borderId="0" xfId="7" applyFont="1" applyFill="1" applyBorder="1" applyAlignment="1">
      <alignment horizontal="justify" vertical="center" wrapText="1"/>
    </xf>
    <xf numFmtId="0" fontId="12" fillId="8" borderId="0" xfId="7" applyFont="1" applyFill="1" applyBorder="1" applyAlignment="1">
      <alignment horizontal="center" vertical="center" wrapText="1"/>
    </xf>
    <xf numFmtId="0" fontId="25" fillId="8" borderId="0" xfId="7" applyFont="1" applyFill="1" applyBorder="1" applyAlignment="1" applyProtection="1"/>
    <xf numFmtId="0" fontId="4" fillId="0" borderId="0" xfId="1" applyFont="1" applyFill="1" applyBorder="1" applyAlignment="1" applyProtection="1">
      <alignment horizontal="center" vertical="top"/>
    </xf>
    <xf numFmtId="0" fontId="43" fillId="8" borderId="0" xfId="7" applyFont="1" applyFill="1" applyBorder="1" applyAlignment="1" applyProtection="1">
      <alignment horizontal="justify" vertical="center"/>
    </xf>
    <xf numFmtId="0" fontId="43" fillId="8" borderId="0" xfId="7" applyFont="1" applyFill="1" applyBorder="1" applyAlignment="1" applyProtection="1">
      <alignment vertical="center"/>
    </xf>
    <xf numFmtId="0" fontId="12" fillId="8" borderId="0" xfId="7" applyFont="1" applyFill="1" applyBorder="1" applyAlignment="1" applyProtection="1">
      <alignment horizontal="center" vertical="top" wrapText="1"/>
    </xf>
    <xf numFmtId="0" fontId="4" fillId="0" borderId="0" xfId="1" applyFont="1" applyFill="1" applyBorder="1" applyAlignment="1" applyProtection="1">
      <alignment horizontal="center" wrapText="1"/>
    </xf>
    <xf numFmtId="0" fontId="4" fillId="0" borderId="0" xfId="1" applyFont="1" applyFill="1" applyBorder="1" applyAlignment="1" applyProtection="1">
      <alignment horizontal="center"/>
    </xf>
    <xf numFmtId="0" fontId="13" fillId="0" borderId="0" xfId="1" applyFont="1" applyFill="1" applyBorder="1" applyAlignment="1" applyProtection="1">
      <alignment horizontal="center" vertical="center"/>
    </xf>
    <xf numFmtId="0" fontId="4" fillId="0" borderId="0" xfId="1" applyFont="1" applyFill="1" applyBorder="1" applyAlignment="1" applyProtection="1"/>
    <xf numFmtId="0" fontId="4" fillId="0" borderId="0" xfId="1" applyFont="1" applyFill="1" applyBorder="1" applyAlignment="1" applyProtection="1">
      <alignment horizontal="left" wrapText="1"/>
    </xf>
    <xf numFmtId="0" fontId="4" fillId="0" borderId="0" xfId="1" applyFont="1" applyFill="1" applyBorder="1" applyAlignment="1" applyProtection="1">
      <alignment horizontal="justify" wrapText="1"/>
    </xf>
    <xf numFmtId="0" fontId="4" fillId="8" borderId="0" xfId="7" applyFont="1" applyFill="1" applyBorder="1" applyAlignment="1" applyProtection="1">
      <alignment horizontal="center" vertical="top"/>
    </xf>
    <xf numFmtId="0" fontId="13" fillId="8" borderId="0" xfId="7" applyFont="1" applyFill="1" applyBorder="1" applyAlignment="1" applyProtection="1">
      <alignment vertical="center" wrapText="1"/>
    </xf>
    <xf numFmtId="0" fontId="4" fillId="0" borderId="0" xfId="7" applyFont="1" applyFill="1" applyBorder="1" applyAlignment="1" applyProtection="1">
      <alignment horizontal="center" vertical="center" wrapText="1"/>
    </xf>
    <xf numFmtId="0" fontId="5" fillId="0" borderId="0" xfId="0" applyFont="1" applyFill="1" applyBorder="1" applyAlignment="1" applyProtection="1">
      <alignment horizontal="right" vertical="top"/>
    </xf>
    <xf numFmtId="0" fontId="5" fillId="0" borderId="0" xfId="0" applyFont="1" applyFill="1" applyBorder="1" applyAlignment="1" applyProtection="1">
      <alignment horizontal="justify" vertical="top" wrapText="1"/>
    </xf>
    <xf numFmtId="0" fontId="8" fillId="0" borderId="0" xfId="1" applyFont="1" applyFill="1" applyBorder="1" applyAlignment="1" applyProtection="1">
      <alignment horizontal="justify" vertical="center" wrapText="1"/>
    </xf>
    <xf numFmtId="0" fontId="8" fillId="0" borderId="0" xfId="1" applyFont="1" applyFill="1" applyBorder="1" applyAlignment="1" applyProtection="1">
      <alignment horizontal="left" vertical="center" wrapText="1"/>
    </xf>
    <xf numFmtId="0" fontId="8" fillId="0" borderId="0" xfId="1" applyFont="1" applyFill="1" applyBorder="1" applyAlignment="1" applyProtection="1">
      <alignment vertical="top" wrapText="1"/>
    </xf>
    <xf numFmtId="0" fontId="8" fillId="0" borderId="0" xfId="1" applyFont="1" applyFill="1" applyBorder="1" applyAlignment="1" applyProtection="1">
      <alignment vertical="center" wrapText="1"/>
    </xf>
    <xf numFmtId="0" fontId="7" fillId="8" borderId="0" xfId="7" applyFont="1" applyFill="1" applyBorder="1" applyAlignment="1" applyProtection="1">
      <alignment horizontal="justify" vertical="center" wrapText="1"/>
    </xf>
    <xf numFmtId="0" fontId="4" fillId="0" borderId="0" xfId="0" applyFont="1" applyFill="1" applyBorder="1" applyAlignment="1" applyProtection="1">
      <alignment vertical="top"/>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horizontal="right" vertical="top"/>
    </xf>
    <xf numFmtId="0" fontId="7" fillId="0" borderId="8" xfId="1" applyFont="1" applyFill="1" applyBorder="1" applyAlignment="1" applyProtection="1">
      <alignment horizontal="justify" vertical="center" wrapText="1"/>
    </xf>
    <xf numFmtId="0" fontId="7" fillId="0" borderId="8" xfId="0" applyFont="1" applyFill="1" applyBorder="1" applyAlignment="1" applyProtection="1">
      <alignment horizontal="justify" vertical="center" wrapText="1"/>
    </xf>
    <xf numFmtId="0" fontId="12" fillId="0" borderId="0" xfId="1" applyFont="1" applyFill="1" applyBorder="1" applyAlignment="1" applyProtection="1">
      <alignment horizontal="left" vertical="top" wrapText="1"/>
    </xf>
    <xf numFmtId="0" fontId="12" fillId="0" borderId="0" xfId="1" applyFont="1" applyFill="1" applyBorder="1" applyAlignment="1" applyProtection="1">
      <alignment horizontal="left" vertical="top"/>
    </xf>
    <xf numFmtId="0" fontId="9" fillId="0" borderId="0" xfId="1" applyFont="1" applyFill="1" applyBorder="1" applyAlignment="1" applyProtection="1">
      <alignment horizontal="left" vertical="top" wrapText="1"/>
      <protection locked="0"/>
    </xf>
    <xf numFmtId="0" fontId="12" fillId="0" borderId="3" xfId="1" applyFont="1" applyFill="1" applyBorder="1" applyAlignment="1" applyProtection="1">
      <alignment horizontal="left" vertical="top"/>
    </xf>
    <xf numFmtId="0" fontId="12" fillId="0" borderId="2" xfId="1" applyFont="1" applyFill="1" applyBorder="1" applyAlignment="1" applyProtection="1">
      <alignment horizontal="left" vertical="top"/>
    </xf>
    <xf numFmtId="0" fontId="12" fillId="0" borderId="1" xfId="1" applyFont="1" applyFill="1" applyBorder="1" applyAlignment="1" applyProtection="1">
      <alignment horizontal="left" vertical="top"/>
    </xf>
    <xf numFmtId="0" fontId="7" fillId="0" borderId="12" xfId="1" applyFont="1" applyFill="1" applyBorder="1" applyAlignment="1" applyProtection="1">
      <alignment vertical="top" wrapText="1"/>
      <protection locked="0"/>
    </xf>
    <xf numFmtId="0" fontId="7" fillId="0" borderId="15" xfId="1" applyFont="1" applyFill="1" applyBorder="1" applyAlignment="1" applyProtection="1">
      <alignment vertical="top" wrapText="1"/>
      <protection locked="0"/>
    </xf>
    <xf numFmtId="0" fontId="7" fillId="0" borderId="13" xfId="1" applyFont="1" applyFill="1" applyBorder="1" applyAlignment="1" applyProtection="1">
      <alignment vertical="top" wrapText="1"/>
      <protection locked="0"/>
    </xf>
    <xf numFmtId="0" fontId="7" fillId="0" borderId="10" xfId="1" applyFont="1" applyFill="1" applyBorder="1" applyAlignment="1" applyProtection="1">
      <alignment horizontal="justify" vertical="top" wrapText="1"/>
      <protection locked="0"/>
    </xf>
    <xf numFmtId="0" fontId="7" fillId="0" borderId="7" xfId="1" applyFont="1" applyFill="1" applyBorder="1" applyAlignment="1" applyProtection="1">
      <alignment horizontal="justify" vertical="top" wrapText="1"/>
      <protection locked="0"/>
    </xf>
    <xf numFmtId="0" fontId="7" fillId="0" borderId="0" xfId="1" applyFont="1" applyFill="1" applyBorder="1" applyAlignment="1" applyProtection="1">
      <alignment horizontal="justify" vertical="top" wrapText="1"/>
      <protection locked="0"/>
    </xf>
    <xf numFmtId="0" fontId="7" fillId="0" borderId="12" xfId="1" applyFont="1" applyFill="1" applyBorder="1" applyAlignment="1" applyProtection="1">
      <alignment horizontal="justify" vertical="top" wrapText="1"/>
      <protection locked="0"/>
    </xf>
    <xf numFmtId="0" fontId="7" fillId="0" borderId="15" xfId="1" applyFont="1" applyFill="1" applyBorder="1" applyAlignment="1" applyProtection="1">
      <alignment horizontal="justify" vertical="top" wrapText="1"/>
      <protection locked="0"/>
    </xf>
    <xf numFmtId="0" fontId="7" fillId="0" borderId="13" xfId="1" applyFont="1" applyFill="1" applyBorder="1" applyAlignment="1" applyProtection="1">
      <alignment horizontal="justify" vertical="top" wrapText="1"/>
      <protection locked="0"/>
    </xf>
    <xf numFmtId="0" fontId="12" fillId="0" borderId="2" xfId="1" applyFont="1" applyFill="1" applyBorder="1" applyAlignment="1" applyProtection="1">
      <alignment horizontal="left" vertical="top" wrapText="1"/>
      <protection locked="0"/>
    </xf>
    <xf numFmtId="0" fontId="11" fillId="0" borderId="2" xfId="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wrapText="1"/>
      <protection locked="0"/>
    </xf>
    <xf numFmtId="0" fontId="7" fillId="0" borderId="12" xfId="1" applyFont="1" applyFill="1" applyBorder="1" applyAlignment="1" applyProtection="1">
      <alignment horizontal="center" vertical="top" wrapText="1"/>
      <protection locked="0"/>
    </xf>
    <xf numFmtId="0" fontId="7" fillId="0" borderId="15" xfId="1" applyFont="1" applyFill="1" applyBorder="1" applyAlignment="1" applyProtection="1">
      <alignment horizontal="center" vertical="top" wrapText="1"/>
      <protection locked="0"/>
    </xf>
    <xf numFmtId="0" fontId="7" fillId="0" borderId="13" xfId="1" applyFont="1" applyFill="1" applyBorder="1" applyAlignment="1" applyProtection="1">
      <alignment horizontal="center" vertical="top" wrapText="1"/>
      <protection locked="0"/>
    </xf>
    <xf numFmtId="0" fontId="12" fillId="0" borderId="3" xfId="1" applyFont="1" applyFill="1" applyBorder="1" applyAlignment="1" applyProtection="1">
      <alignment vertical="top"/>
    </xf>
    <xf numFmtId="0" fontId="12" fillId="0" borderId="2" xfId="1" applyFont="1" applyFill="1" applyBorder="1" applyAlignment="1" applyProtection="1">
      <alignment vertical="top"/>
    </xf>
    <xf numFmtId="0" fontId="12" fillId="0" borderId="1" xfId="1" applyFont="1" applyFill="1" applyBorder="1" applyAlignment="1" applyProtection="1">
      <alignment vertical="top"/>
    </xf>
    <xf numFmtId="0" fontId="7" fillId="0" borderId="3" xfId="1" applyFont="1" applyFill="1" applyBorder="1" applyAlignment="1" applyProtection="1">
      <alignment vertical="center"/>
    </xf>
    <xf numFmtId="0" fontId="7" fillId="0" borderId="2" xfId="1" applyFont="1" applyFill="1" applyBorder="1" applyAlignment="1" applyProtection="1">
      <alignment vertical="center"/>
    </xf>
    <xf numFmtId="0" fontId="7" fillId="0" borderId="1" xfId="1" applyFont="1" applyFill="1" applyBorder="1" applyAlignment="1" applyProtection="1">
      <alignment vertical="center"/>
    </xf>
    <xf numFmtId="0" fontId="7" fillId="0" borderId="12" xfId="1" applyFont="1" applyFill="1" applyBorder="1" applyAlignment="1" applyProtection="1">
      <alignment horizontal="left" vertical="center"/>
      <protection locked="0"/>
    </xf>
    <xf numFmtId="0" fontId="7" fillId="0" borderId="15" xfId="1" applyFont="1" applyFill="1" applyBorder="1" applyAlignment="1" applyProtection="1">
      <alignment horizontal="left" vertical="center"/>
      <protection locked="0"/>
    </xf>
    <xf numFmtId="0" fontId="7" fillId="0" borderId="13" xfId="1" applyFont="1" applyFill="1" applyBorder="1" applyAlignment="1" applyProtection="1">
      <alignment horizontal="left" vertical="center"/>
      <protection locked="0"/>
    </xf>
    <xf numFmtId="0" fontId="7" fillId="0" borderId="12" xfId="1" applyFont="1" applyFill="1" applyBorder="1" applyAlignment="1" applyProtection="1">
      <alignment horizontal="center" vertical="center"/>
      <protection locked="0"/>
    </xf>
    <xf numFmtId="0" fontId="7" fillId="0" borderId="15" xfId="1" applyFont="1" applyFill="1" applyBorder="1" applyAlignment="1" applyProtection="1">
      <alignment horizontal="center" vertical="center"/>
      <protection locked="0"/>
    </xf>
    <xf numFmtId="0" fontId="7" fillId="0" borderId="13" xfId="1" applyFont="1" applyFill="1" applyBorder="1" applyAlignment="1" applyProtection="1">
      <alignment horizontal="center" vertical="center"/>
      <protection locked="0"/>
    </xf>
    <xf numFmtId="0" fontId="7" fillId="0" borderId="15" xfId="1" applyFont="1" applyFill="1" applyBorder="1" applyAlignment="1" applyProtection="1">
      <alignment horizontal="left" vertical="center" wrapText="1"/>
    </xf>
    <xf numFmtId="1" fontId="7" fillId="0" borderId="9" xfId="1" applyNumberFormat="1" applyFont="1" applyFill="1" applyBorder="1" applyAlignment="1" applyProtection="1">
      <alignment horizontal="center" vertical="center"/>
      <protection locked="0"/>
    </xf>
    <xf numFmtId="1" fontId="7" fillId="0" borderId="5" xfId="1" applyNumberFormat="1" applyFont="1" applyFill="1" applyBorder="1" applyAlignment="1" applyProtection="1">
      <alignment horizontal="center" vertical="center"/>
      <protection locked="0"/>
    </xf>
    <xf numFmtId="1" fontId="7" fillId="0" borderId="6" xfId="1" applyNumberFormat="1" applyFont="1" applyFill="1" applyBorder="1" applyAlignment="1" applyProtection="1">
      <alignment horizontal="center" vertical="center"/>
      <protection locked="0"/>
    </xf>
    <xf numFmtId="0" fontId="6" fillId="0" borderId="0" xfId="1" applyFont="1" applyFill="1" applyAlignment="1" applyProtection="1">
      <alignment horizontal="center" vertical="center" wrapText="1"/>
    </xf>
    <xf numFmtId="0" fontId="13" fillId="0" borderId="5" xfId="1" applyFont="1" applyFill="1" applyBorder="1" applyAlignment="1" applyProtection="1">
      <alignment horizontal="left" vertical="center"/>
    </xf>
    <xf numFmtId="0" fontId="24" fillId="0" borderId="2" xfId="1" applyFont="1" applyFill="1" applyBorder="1" applyAlignment="1" applyProtection="1">
      <alignment horizontal="center" vertical="center" wrapText="1"/>
    </xf>
    <xf numFmtId="0" fontId="24" fillId="0" borderId="0" xfId="1" applyFont="1" applyFill="1" applyBorder="1" applyAlignment="1" applyProtection="1">
      <alignment horizontal="center" vertical="center" wrapText="1"/>
    </xf>
    <xf numFmtId="168" fontId="6" fillId="0" borderId="9" xfId="1" applyNumberFormat="1" applyFont="1" applyFill="1" applyBorder="1" applyAlignment="1" applyProtection="1">
      <alignment horizontal="center" vertical="center"/>
      <protection locked="0"/>
    </xf>
    <xf numFmtId="168" fontId="6" fillId="0" borderId="5" xfId="1" applyNumberFormat="1" applyFont="1" applyFill="1" applyBorder="1" applyAlignment="1" applyProtection="1">
      <alignment horizontal="center" vertical="center"/>
      <protection locked="0"/>
    </xf>
    <xf numFmtId="168" fontId="6" fillId="0" borderId="6" xfId="1" applyNumberFormat="1" applyFont="1" applyFill="1" applyBorder="1" applyAlignment="1" applyProtection="1">
      <alignment horizontal="center" vertical="center"/>
      <protection locked="0"/>
    </xf>
    <xf numFmtId="0" fontId="11" fillId="0" borderId="2" xfId="1" applyFont="1" applyFill="1" applyBorder="1" applyAlignment="1" applyProtection="1">
      <alignment horizontal="center" vertical="top" wrapText="1"/>
    </xf>
    <xf numFmtId="0" fontId="11" fillId="0" borderId="12" xfId="1" applyFont="1" applyFill="1" applyBorder="1" applyAlignment="1" applyProtection="1">
      <alignment horizontal="center" wrapText="1"/>
    </xf>
    <xf numFmtId="0" fontId="11" fillId="0" borderId="15" xfId="1" applyFont="1" applyFill="1" applyBorder="1" applyAlignment="1" applyProtection="1">
      <alignment horizontal="center" wrapText="1"/>
    </xf>
    <xf numFmtId="0" fontId="7" fillId="0" borderId="12" xfId="1" applyFont="1" applyFill="1" applyBorder="1" applyAlignment="1" applyProtection="1">
      <alignment horizontal="left" vertical="center"/>
    </xf>
    <xf numFmtId="0" fontId="7" fillId="0" borderId="15" xfId="1" applyFont="1" applyFill="1" applyBorder="1" applyAlignment="1" applyProtection="1">
      <alignment horizontal="left" vertical="center"/>
    </xf>
    <xf numFmtId="0" fontId="7" fillId="0" borderId="13" xfId="1" applyFont="1" applyFill="1" applyBorder="1" applyAlignment="1" applyProtection="1">
      <alignment horizontal="left" vertical="center"/>
    </xf>
    <xf numFmtId="0" fontId="7" fillId="0" borderId="9" xfId="1" applyFont="1" applyFill="1" applyBorder="1" applyAlignment="1" applyProtection="1">
      <alignment horizontal="center" vertical="center"/>
      <protection locked="0"/>
    </xf>
    <xf numFmtId="0" fontId="7" fillId="0" borderId="5" xfId="1" applyFont="1" applyFill="1" applyBorder="1" applyAlignment="1" applyProtection="1">
      <alignment horizontal="center" vertical="center"/>
      <protection locked="0"/>
    </xf>
    <xf numFmtId="0" fontId="7" fillId="0" borderId="6" xfId="1" applyFont="1" applyFill="1" applyBorder="1" applyAlignment="1" applyProtection="1">
      <alignment horizontal="center" vertical="center"/>
      <protection locked="0"/>
    </xf>
    <xf numFmtId="168" fontId="6" fillId="0" borderId="8" xfId="1" applyNumberFormat="1" applyFont="1" applyFill="1" applyBorder="1" applyAlignment="1" applyProtection="1">
      <alignment horizontal="left" vertical="center"/>
      <protection locked="0"/>
    </xf>
    <xf numFmtId="169" fontId="6" fillId="0" borderId="7" xfId="1" applyNumberFormat="1" applyFont="1" applyFill="1" applyBorder="1" applyAlignment="1" applyProtection="1">
      <alignment horizontal="center" vertical="center"/>
      <protection locked="0"/>
    </xf>
    <xf numFmtId="169" fontId="6" fillId="0" borderId="10" xfId="1" applyNumberFormat="1" applyFont="1" applyFill="1" applyBorder="1" applyAlignment="1" applyProtection="1">
      <alignment horizontal="center" vertical="center"/>
      <protection locked="0"/>
    </xf>
    <xf numFmtId="169" fontId="6" fillId="0" borderId="8" xfId="1" applyNumberFormat="1" applyFont="1" applyFill="1" applyBorder="1" applyAlignment="1" applyProtection="1">
      <alignment horizontal="center" vertical="center"/>
      <protection locked="0"/>
    </xf>
    <xf numFmtId="0" fontId="7" fillId="0" borderId="3" xfId="1" applyFont="1" applyFill="1" applyBorder="1" applyAlignment="1" applyProtection="1">
      <alignment horizontal="justify" vertical="top" wrapText="1"/>
      <protection locked="0"/>
    </xf>
    <xf numFmtId="0" fontId="7" fillId="0" borderId="2" xfId="1" applyFont="1" applyFill="1" applyBorder="1" applyAlignment="1" applyProtection="1">
      <alignment horizontal="justify" vertical="top" wrapText="1"/>
      <protection locked="0"/>
    </xf>
    <xf numFmtId="0" fontId="7" fillId="0" borderId="1" xfId="1" applyFont="1" applyFill="1" applyBorder="1" applyAlignment="1" applyProtection="1">
      <alignment horizontal="justify" vertical="top" wrapText="1"/>
      <protection locked="0"/>
    </xf>
    <xf numFmtId="0" fontId="7" fillId="0" borderId="8" xfId="1" applyFont="1" applyFill="1" applyBorder="1" applyAlignment="1" applyProtection="1">
      <alignment horizontal="justify" vertical="top" wrapText="1"/>
      <protection locked="0"/>
    </xf>
    <xf numFmtId="0" fontId="12" fillId="0" borderId="9" xfId="1" applyFont="1" applyFill="1" applyBorder="1" applyAlignment="1" applyProtection="1">
      <alignment horizontal="left" vertical="top"/>
    </xf>
    <xf numFmtId="0" fontId="12" fillId="0" borderId="5" xfId="1" applyFont="1" applyFill="1" applyBorder="1" applyAlignment="1" applyProtection="1">
      <alignment horizontal="left" vertical="top"/>
    </xf>
    <xf numFmtId="0" fontId="12" fillId="0" borderId="6" xfId="1" applyFont="1" applyFill="1" applyBorder="1" applyAlignment="1" applyProtection="1">
      <alignment horizontal="left" vertical="top"/>
    </xf>
    <xf numFmtId="0" fontId="12" fillId="2" borderId="0" xfId="7" applyFont="1" applyFill="1" applyBorder="1" applyAlignment="1" applyProtection="1">
      <alignment horizontal="justify" vertical="top" wrapText="1"/>
    </xf>
    <xf numFmtId="0" fontId="12" fillId="0" borderId="0" xfId="0" applyFont="1" applyBorder="1" applyAlignment="1">
      <alignment horizontal="justify" vertical="top" wrapText="1"/>
    </xf>
    <xf numFmtId="0" fontId="7" fillId="2" borderId="8" xfId="7" applyFont="1" applyFill="1" applyBorder="1" applyAlignment="1" applyProtection="1">
      <alignment horizontal="left" vertical="center" wrapText="1"/>
    </xf>
    <xf numFmtId="0" fontId="7" fillId="2" borderId="8" xfId="7" applyFont="1" applyFill="1" applyBorder="1" applyAlignment="1" applyProtection="1">
      <alignment horizontal="center" vertical="center"/>
      <protection locked="0"/>
    </xf>
    <xf numFmtId="0" fontId="9" fillId="2" borderId="15" xfId="7" applyFont="1" applyFill="1" applyBorder="1" applyAlignment="1" applyProtection="1">
      <alignment horizontal="center"/>
    </xf>
    <xf numFmtId="0" fontId="7" fillId="0" borderId="9" xfId="7" applyFont="1" applyFill="1" applyBorder="1" applyAlignment="1" applyProtection="1">
      <alignment horizontal="left" vertical="center" wrapText="1"/>
    </xf>
    <xf numFmtId="0" fontId="7" fillId="0" borderId="5" xfId="7" applyFont="1" applyFill="1" applyBorder="1" applyAlignment="1" applyProtection="1">
      <alignment horizontal="left" vertical="center" wrapText="1"/>
    </xf>
    <xf numFmtId="0" fontId="7" fillId="0" borderId="6" xfId="7" applyFont="1" applyFill="1" applyBorder="1" applyAlignment="1" applyProtection="1">
      <alignment horizontal="left" vertical="center" wrapText="1"/>
    </xf>
    <xf numFmtId="0" fontId="7" fillId="2" borderId="9" xfId="7" applyFont="1" applyFill="1" applyBorder="1" applyAlignment="1" applyProtection="1">
      <alignment horizontal="left" vertical="center" wrapText="1"/>
    </xf>
    <xf numFmtId="0" fontId="7" fillId="2" borderId="5" xfId="7" applyFont="1" applyFill="1" applyBorder="1" applyAlignment="1" applyProtection="1">
      <alignment horizontal="left" vertical="center" wrapText="1"/>
    </xf>
    <xf numFmtId="0" fontId="7" fillId="2" borderId="6" xfId="7" applyFont="1" applyFill="1" applyBorder="1" applyAlignment="1" applyProtection="1">
      <alignment horizontal="left" vertical="center" wrapText="1"/>
    </xf>
    <xf numFmtId="0" fontId="7" fillId="0" borderId="0" xfId="1" applyFont="1" applyFill="1" applyBorder="1" applyAlignment="1" applyProtection="1">
      <alignment vertical="center"/>
    </xf>
    <xf numFmtId="0" fontId="7" fillId="4" borderId="0" xfId="1" applyFont="1" applyFill="1" applyAlignment="1" applyProtection="1">
      <alignment horizontal="center" vertical="center" wrapText="1"/>
    </xf>
    <xf numFmtId="0" fontId="7" fillId="0" borderId="0" xfId="1" applyFont="1" applyFill="1" applyAlignment="1" applyProtection="1">
      <alignment horizontal="center" vertical="top"/>
    </xf>
    <xf numFmtId="0" fontId="7" fillId="0" borderId="12" xfId="1" applyFont="1" applyFill="1" applyBorder="1" applyAlignment="1" applyProtection="1">
      <alignment horizontal="justify" vertical="center" wrapText="1"/>
      <protection locked="0"/>
    </xf>
    <xf numFmtId="0" fontId="7" fillId="0" borderId="15" xfId="1" applyFont="1" applyFill="1" applyBorder="1" applyAlignment="1" applyProtection="1">
      <alignment horizontal="justify" vertical="center" wrapText="1"/>
      <protection locked="0"/>
    </xf>
    <xf numFmtId="0" fontId="7" fillId="0" borderId="13" xfId="1" applyFont="1" applyFill="1" applyBorder="1" applyAlignment="1" applyProtection="1">
      <alignment horizontal="justify" vertical="center" wrapText="1"/>
      <protection locked="0"/>
    </xf>
    <xf numFmtId="0" fontId="7" fillId="0" borderId="0" xfId="1" applyFont="1" applyFill="1" applyAlignment="1" applyProtection="1">
      <alignment horizontal="center" vertical="top" wrapText="1"/>
    </xf>
    <xf numFmtId="0" fontId="7" fillId="0" borderId="0" xfId="1" applyFont="1" applyFill="1" applyBorder="1" applyAlignment="1" applyProtection="1">
      <alignment vertical="center" wrapText="1"/>
    </xf>
    <xf numFmtId="0" fontId="7" fillId="4" borderId="0" xfId="0" applyFont="1" applyFill="1" applyAlignment="1" applyProtection="1">
      <alignment horizontal="left" vertical="center"/>
      <protection locked="0"/>
    </xf>
    <xf numFmtId="0" fontId="7" fillId="2" borderId="0" xfId="1" applyFont="1" applyFill="1" applyBorder="1" applyAlignment="1" applyProtection="1">
      <alignment horizontal="left" vertical="center" wrapText="1"/>
    </xf>
    <xf numFmtId="0" fontId="7" fillId="2" borderId="15" xfId="1" applyFont="1" applyFill="1" applyBorder="1" applyAlignment="1" applyProtection="1">
      <alignment horizontal="left" vertical="center" wrapText="1"/>
    </xf>
    <xf numFmtId="0" fontId="7" fillId="2" borderId="5" xfId="1" applyFont="1" applyFill="1" applyBorder="1" applyAlignment="1" applyProtection="1">
      <alignment horizontal="left"/>
    </xf>
    <xf numFmtId="0" fontId="12" fillId="0" borderId="0" xfId="0" applyFont="1" applyFill="1" applyBorder="1" applyAlignment="1" applyProtection="1">
      <alignment horizontal="left" vertical="top" wrapText="1"/>
    </xf>
    <xf numFmtId="0" fontId="12" fillId="0" borderId="0" xfId="0" applyFont="1" applyFill="1" applyBorder="1" applyAlignment="1" applyProtection="1">
      <alignment horizontal="justify" vertical="justify" wrapText="1"/>
    </xf>
    <xf numFmtId="4" fontId="7" fillId="7" borderId="8" xfId="1" applyNumberFormat="1" applyFont="1" applyFill="1" applyBorder="1" applyAlignment="1" applyProtection="1">
      <alignment horizontal="right" vertical="center" indent="3"/>
      <protection locked="0"/>
    </xf>
    <xf numFmtId="0" fontId="4" fillId="0" borderId="8" xfId="1" applyFont="1" applyFill="1" applyBorder="1" applyAlignment="1" applyProtection="1">
      <alignment horizontal="right" vertical="center" indent="2"/>
    </xf>
    <xf numFmtId="0" fontId="4" fillId="0" borderId="8" xfId="1" applyFont="1" applyFill="1" applyBorder="1" applyAlignment="1" applyProtection="1">
      <alignment horizontal="center" vertical="center"/>
    </xf>
    <xf numFmtId="4" fontId="7" fillId="0" borderId="8" xfId="1" applyNumberFormat="1" applyFont="1" applyFill="1" applyBorder="1" applyAlignment="1" applyProtection="1">
      <alignment horizontal="right" vertical="center" indent="3"/>
      <protection locked="0"/>
    </xf>
    <xf numFmtId="0" fontId="7" fillId="0" borderId="8" xfId="1" applyFont="1" applyFill="1" applyBorder="1" applyAlignment="1" applyProtection="1">
      <alignment horizontal="center" vertical="center" wrapText="1"/>
    </xf>
    <xf numFmtId="0" fontId="7" fillId="0" borderId="8" xfId="1" applyFont="1" applyFill="1" applyBorder="1" applyAlignment="1" applyProtection="1">
      <alignment horizontal="center" vertical="center"/>
    </xf>
    <xf numFmtId="0" fontId="7" fillId="0" borderId="8" xfId="1" applyFont="1" applyFill="1" applyBorder="1" applyAlignment="1" applyProtection="1">
      <alignment horizontal="center" vertical="center"/>
      <protection locked="0"/>
    </xf>
    <xf numFmtId="0" fontId="7" fillId="0" borderId="8" xfId="1" applyFont="1" applyFill="1" applyBorder="1" applyAlignment="1" applyProtection="1">
      <alignment horizontal="justify" vertical="center" wrapText="1"/>
    </xf>
    <xf numFmtId="0" fontId="7" fillId="2" borderId="0" xfId="0" applyFont="1" applyFill="1" applyBorder="1" applyAlignment="1" applyProtection="1">
      <alignment horizontal="center" vertical="center"/>
    </xf>
    <xf numFmtId="0" fontId="7" fillId="2" borderId="0" xfId="0" applyFont="1" applyFill="1" applyBorder="1" applyAlignment="1" applyProtection="1">
      <alignment horizontal="right" vertical="center" indent="1"/>
    </xf>
    <xf numFmtId="0" fontId="7" fillId="2" borderId="0" xfId="0" applyFont="1" applyFill="1" applyBorder="1" applyAlignment="1" applyProtection="1">
      <alignment horizontal="center"/>
    </xf>
    <xf numFmtId="170" fontId="7" fillId="2" borderId="9" xfId="0" applyNumberFormat="1" applyFont="1" applyFill="1" applyBorder="1" applyAlignment="1" applyProtection="1">
      <alignment horizontal="center" vertical="center"/>
      <protection locked="0"/>
    </xf>
    <xf numFmtId="170" fontId="7" fillId="2" borderId="5" xfId="0" applyNumberFormat="1" applyFont="1" applyFill="1" applyBorder="1" applyAlignment="1" applyProtection="1">
      <alignment horizontal="center" vertical="center"/>
      <protection locked="0"/>
    </xf>
    <xf numFmtId="170" fontId="7" fillId="2" borderId="6" xfId="0" applyNumberFormat="1" applyFont="1" applyFill="1" applyBorder="1" applyAlignment="1" applyProtection="1">
      <alignment horizontal="center" vertical="center"/>
      <protection locked="0"/>
    </xf>
    <xf numFmtId="0" fontId="7" fillId="0" borderId="8" xfId="1" applyFont="1" applyFill="1" applyBorder="1" applyAlignment="1" applyProtection="1">
      <alignment horizontal="left" vertical="center"/>
    </xf>
    <xf numFmtId="0" fontId="4" fillId="0" borderId="8" xfId="1" applyFont="1" applyFill="1" applyBorder="1" applyAlignment="1" applyProtection="1">
      <alignment horizontal="left" vertical="center" wrapText="1"/>
    </xf>
    <xf numFmtId="0" fontId="12" fillId="0" borderId="8" xfId="1" applyFont="1" applyFill="1" applyBorder="1" applyAlignment="1" applyProtection="1">
      <alignment horizontal="left" vertical="center" wrapText="1"/>
    </xf>
    <xf numFmtId="0" fontId="4" fillId="2" borderId="8" xfId="0" applyNumberFormat="1" applyFont="1" applyFill="1" applyBorder="1" applyAlignment="1" applyProtection="1">
      <alignment horizontal="center" vertical="center"/>
      <protection locked="0"/>
    </xf>
    <xf numFmtId="0" fontId="7" fillId="0" borderId="9" xfId="1" applyFont="1" applyFill="1" applyBorder="1" applyAlignment="1" applyProtection="1">
      <alignment horizontal="left" vertical="center" wrapText="1"/>
    </xf>
    <xf numFmtId="0" fontId="7" fillId="0" borderId="5" xfId="1" applyFont="1" applyFill="1" applyBorder="1" applyAlignment="1" applyProtection="1">
      <alignment horizontal="left" vertical="center" wrapText="1"/>
    </xf>
    <xf numFmtId="0" fontId="7" fillId="0" borderId="6" xfId="1" applyFont="1" applyFill="1" applyBorder="1" applyAlignment="1" applyProtection="1">
      <alignment horizontal="left" vertical="center" wrapText="1"/>
    </xf>
    <xf numFmtId="0" fontId="7" fillId="0" borderId="5" xfId="1" applyFont="1" applyFill="1" applyBorder="1" applyAlignment="1" applyProtection="1">
      <alignment vertical="center"/>
      <protection locked="0"/>
    </xf>
    <xf numFmtId="0" fontId="7" fillId="0" borderId="6" xfId="1" applyFont="1" applyFill="1" applyBorder="1" applyAlignment="1" applyProtection="1">
      <alignment vertical="center"/>
      <protection locked="0"/>
    </xf>
    <xf numFmtId="0" fontId="7" fillId="0" borderId="9" xfId="1" applyFont="1" applyFill="1" applyBorder="1" applyAlignment="1" applyProtection="1">
      <alignment horizontal="center" vertical="center"/>
    </xf>
    <xf numFmtId="0" fontId="7" fillId="0" borderId="5" xfId="1" applyFont="1" applyFill="1" applyBorder="1" applyAlignment="1" applyProtection="1">
      <alignment horizontal="center" vertical="center"/>
    </xf>
    <xf numFmtId="0" fontId="7" fillId="0" borderId="6" xfId="1" applyFont="1" applyFill="1" applyBorder="1" applyAlignment="1" applyProtection="1">
      <alignment horizontal="center" vertical="center"/>
    </xf>
    <xf numFmtId="0" fontId="7" fillId="0" borderId="15" xfId="1" applyFont="1" applyFill="1" applyBorder="1" applyAlignment="1" applyProtection="1">
      <alignment vertical="center" wrapText="1"/>
    </xf>
    <xf numFmtId="0" fontId="7" fillId="0" borderId="15" xfId="1" applyFont="1" applyFill="1" applyBorder="1" applyAlignment="1" applyProtection="1">
      <alignment vertical="center"/>
    </xf>
    <xf numFmtId="0" fontId="7" fillId="0" borderId="12" xfId="1" applyFont="1" applyFill="1" applyBorder="1" applyProtection="1">
      <protection locked="0"/>
    </xf>
    <xf numFmtId="0" fontId="7" fillId="0" borderId="15" xfId="1" applyFont="1" applyFill="1" applyBorder="1" applyProtection="1">
      <protection locked="0"/>
    </xf>
    <xf numFmtId="0" fontId="7" fillId="0" borderId="13" xfId="1" applyFont="1" applyFill="1" applyBorder="1" applyProtection="1">
      <protection locked="0"/>
    </xf>
    <xf numFmtId="0" fontId="24" fillId="2" borderId="8" xfId="0" applyNumberFormat="1" applyFont="1" applyFill="1" applyBorder="1" applyAlignment="1" applyProtection="1">
      <alignment horizontal="center" vertical="center" wrapText="1"/>
    </xf>
    <xf numFmtId="0" fontId="12" fillId="0" borderId="9" xfId="1" applyFont="1" applyFill="1" applyBorder="1" applyAlignment="1" applyProtection="1">
      <alignment horizontal="center" vertical="center" wrapText="1"/>
    </xf>
    <xf numFmtId="0" fontId="12" fillId="0" borderId="5" xfId="1" applyFont="1" applyFill="1" applyBorder="1" applyAlignment="1" applyProtection="1">
      <alignment horizontal="center" vertical="center" wrapText="1"/>
    </xf>
    <xf numFmtId="0" fontId="12" fillId="0" borderId="6" xfId="1"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wrapText="1"/>
    </xf>
    <xf numFmtId="4" fontId="7" fillId="0" borderId="8" xfId="1" applyNumberFormat="1" applyFont="1" applyFill="1" applyBorder="1" applyAlignment="1" applyProtection="1">
      <alignment horizontal="right" vertical="center" wrapText="1" indent="1"/>
      <protection locked="0"/>
    </xf>
    <xf numFmtId="0" fontId="7" fillId="0" borderId="0" xfId="1" applyFont="1" applyFill="1" applyBorder="1" applyAlignment="1" applyProtection="1">
      <alignment horizontal="left" vertical="center" wrapText="1"/>
    </xf>
    <xf numFmtId="0" fontId="4" fillId="0" borderId="3"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12"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9"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165" fontId="12" fillId="2" borderId="8" xfId="0" applyNumberFormat="1" applyFont="1" applyFill="1" applyBorder="1" applyAlignment="1" applyProtection="1">
      <alignment horizontal="center" vertical="center" wrapText="1"/>
    </xf>
    <xf numFmtId="0" fontId="4" fillId="0" borderId="9" xfId="1" applyFont="1" applyFill="1" applyBorder="1" applyAlignment="1" applyProtection="1">
      <alignment horizontal="center" wrapText="1"/>
    </xf>
    <xf numFmtId="0" fontId="4" fillId="0" borderId="5" xfId="1" applyFont="1" applyFill="1" applyBorder="1" applyAlignment="1" applyProtection="1">
      <alignment horizontal="center"/>
    </xf>
    <xf numFmtId="0" fontId="4" fillId="0" borderId="6" xfId="1" applyFont="1" applyFill="1" applyBorder="1" applyAlignment="1" applyProtection="1">
      <alignment horizontal="center"/>
    </xf>
    <xf numFmtId="0" fontId="4" fillId="0" borderId="9" xfId="1" applyFont="1" applyFill="1" applyBorder="1" applyAlignment="1" applyProtection="1">
      <alignment horizontal="center" vertical="center"/>
    </xf>
    <xf numFmtId="0" fontId="4" fillId="0" borderId="5"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4" fontId="7" fillId="0" borderId="9" xfId="1" applyNumberFormat="1" applyFont="1" applyFill="1" applyBorder="1" applyAlignment="1" applyProtection="1">
      <alignment horizontal="right" vertical="center" indent="4"/>
      <protection locked="0"/>
    </xf>
    <xf numFmtId="4" fontId="7" fillId="0" borderId="5" xfId="1" applyNumberFormat="1" applyFont="1" applyFill="1" applyBorder="1" applyAlignment="1" applyProtection="1">
      <alignment horizontal="right" vertical="center" indent="4"/>
      <protection locked="0"/>
    </xf>
    <xf numFmtId="4" fontId="7" fillId="0" borderId="6" xfId="1" applyNumberFormat="1" applyFont="1" applyFill="1" applyBorder="1" applyAlignment="1" applyProtection="1">
      <alignment horizontal="right" vertical="center" indent="4"/>
      <protection locked="0"/>
    </xf>
    <xf numFmtId="170" fontId="7" fillId="0" borderId="9" xfId="1" applyNumberFormat="1" applyFont="1" applyFill="1" applyBorder="1" applyAlignment="1" applyProtection="1">
      <alignment horizontal="center" vertical="center"/>
      <protection locked="0"/>
    </xf>
    <xf numFmtId="170" fontId="7" fillId="0" borderId="5" xfId="1" applyNumberFormat="1" applyFont="1" applyFill="1" applyBorder="1" applyAlignment="1" applyProtection="1">
      <alignment horizontal="center" vertical="center"/>
      <protection locked="0"/>
    </xf>
    <xf numFmtId="170" fontId="7" fillId="0" borderId="6" xfId="1" applyNumberFormat="1" applyFont="1" applyFill="1" applyBorder="1" applyAlignment="1" applyProtection="1">
      <alignment horizontal="center" vertical="center"/>
      <protection locked="0"/>
    </xf>
    <xf numFmtId="0" fontId="4" fillId="0" borderId="8" xfId="1" applyFont="1" applyFill="1" applyBorder="1" applyAlignment="1" applyProtection="1">
      <alignment horizontal="right" vertical="center" wrapText="1" indent="1"/>
    </xf>
    <xf numFmtId="4" fontId="7" fillId="7" borderId="8" xfId="1" applyNumberFormat="1" applyFont="1" applyFill="1" applyBorder="1" applyAlignment="1" applyProtection="1">
      <alignment horizontal="right" vertical="center" wrapText="1" indent="1"/>
      <protection locked="0"/>
    </xf>
    <xf numFmtId="4" fontId="7" fillId="7" borderId="8" xfId="1" applyNumberFormat="1" applyFont="1" applyFill="1" applyBorder="1" applyAlignment="1" applyProtection="1">
      <alignment horizontal="right" vertical="center" indent="1"/>
      <protection locked="0"/>
    </xf>
    <xf numFmtId="0" fontId="12" fillId="0" borderId="8" xfId="1" applyFont="1" applyFill="1" applyBorder="1" applyAlignment="1" applyProtection="1">
      <alignment horizontal="center" vertical="center" wrapText="1"/>
    </xf>
    <xf numFmtId="0" fontId="9" fillId="0" borderId="2" xfId="0" applyFont="1" applyFill="1" applyBorder="1" applyAlignment="1" applyProtection="1">
      <alignment horizontal="justify" vertical="top" wrapText="1"/>
    </xf>
    <xf numFmtId="0" fontId="9" fillId="0" borderId="2" xfId="0" applyFont="1" applyFill="1" applyBorder="1" applyAlignment="1" applyProtection="1">
      <alignment horizontal="justify" vertical="top"/>
    </xf>
    <xf numFmtId="4" fontId="7" fillId="7" borderId="8" xfId="1" applyNumberFormat="1" applyFont="1" applyFill="1" applyBorder="1" applyAlignment="1" applyProtection="1">
      <alignment horizontal="right" vertical="center" indent="4"/>
      <protection locked="0"/>
    </xf>
    <xf numFmtId="4" fontId="7" fillId="7" borderId="9" xfId="1" applyNumberFormat="1" applyFont="1" applyFill="1" applyBorder="1" applyAlignment="1" applyProtection="1">
      <alignment horizontal="right" vertical="center" indent="4"/>
      <protection locked="0"/>
    </xf>
    <xf numFmtId="4" fontId="7" fillId="7" borderId="5" xfId="1" applyNumberFormat="1" applyFont="1" applyFill="1" applyBorder="1" applyAlignment="1" applyProtection="1">
      <alignment horizontal="right" vertical="center" indent="4"/>
      <protection locked="0"/>
    </xf>
    <xf numFmtId="4" fontId="7" fillId="7" borderId="6" xfId="1" applyNumberFormat="1" applyFont="1" applyFill="1" applyBorder="1" applyAlignment="1" applyProtection="1">
      <alignment horizontal="right" vertical="center" indent="4"/>
      <protection locked="0"/>
    </xf>
    <xf numFmtId="0" fontId="39" fillId="0" borderId="0" xfId="1" applyFont="1" applyFill="1" applyBorder="1" applyAlignment="1" applyProtection="1">
      <alignment horizontal="left" vertical="center"/>
    </xf>
    <xf numFmtId="1" fontId="29" fillId="0" borderId="0" xfId="1" applyNumberFormat="1" applyFont="1" applyFill="1" applyBorder="1" applyAlignment="1" applyProtection="1">
      <alignment horizontal="center" vertical="center"/>
    </xf>
    <xf numFmtId="0" fontId="8" fillId="0" borderId="0" xfId="1" applyFont="1" applyFill="1" applyAlignment="1" applyProtection="1">
      <alignment horizontal="left" vertical="center"/>
    </xf>
    <xf numFmtId="0" fontId="8" fillId="0" borderId="9" xfId="1" applyFont="1" applyFill="1" applyBorder="1" applyAlignment="1" applyProtection="1">
      <alignment horizontal="center" vertical="center"/>
    </xf>
    <xf numFmtId="0" fontId="8" fillId="0" borderId="5" xfId="1" applyFont="1" applyFill="1" applyBorder="1" applyAlignment="1" applyProtection="1">
      <alignment horizontal="center" vertical="center"/>
    </xf>
    <xf numFmtId="0" fontId="8" fillId="0" borderId="6" xfId="1" applyFont="1" applyFill="1" applyBorder="1" applyAlignment="1" applyProtection="1">
      <alignment horizontal="center" vertical="center"/>
    </xf>
    <xf numFmtId="0" fontId="8" fillId="0" borderId="0" xfId="1" applyFont="1" applyFill="1" applyAlignment="1" applyProtection="1">
      <alignment horizontal="center" vertical="center"/>
    </xf>
    <xf numFmtId="0" fontId="31" fillId="0" borderId="0" xfId="1" applyFont="1" applyFill="1" applyAlignment="1" applyProtection="1">
      <alignment horizontal="center" vertical="top" wrapText="1"/>
    </xf>
    <xf numFmtId="0" fontId="4" fillId="0" borderId="5" xfId="1" applyFont="1" applyFill="1" applyBorder="1" applyAlignment="1" applyProtection="1">
      <alignment horizontal="center" vertical="center" wrapText="1"/>
    </xf>
    <xf numFmtId="4" fontId="7" fillId="0" borderId="9" xfId="1" applyNumberFormat="1" applyFont="1" applyFill="1" applyBorder="1" applyAlignment="1" applyProtection="1">
      <alignment horizontal="right" vertical="center" wrapText="1" indent="1"/>
      <protection locked="0"/>
    </xf>
    <xf numFmtId="4" fontId="7" fillId="0" borderId="5" xfId="1" applyNumberFormat="1" applyFont="1" applyFill="1" applyBorder="1" applyAlignment="1" applyProtection="1">
      <alignment horizontal="right" vertical="center" wrapText="1" indent="1"/>
      <protection locked="0"/>
    </xf>
    <xf numFmtId="4" fontId="7" fillId="0" borderId="6" xfId="1" applyNumberFormat="1" applyFont="1" applyFill="1" applyBorder="1" applyAlignment="1" applyProtection="1">
      <alignment horizontal="right" vertical="center" wrapText="1" indent="1"/>
      <protection locked="0"/>
    </xf>
    <xf numFmtId="0" fontId="24" fillId="0" borderId="8" xfId="1" applyFont="1" applyFill="1" applyBorder="1" applyAlignment="1" applyProtection="1">
      <alignment horizontal="center" vertical="center" wrapText="1"/>
    </xf>
    <xf numFmtId="0" fontId="8" fillId="0" borderId="15" xfId="7" applyFont="1" applyFill="1" applyBorder="1" applyAlignment="1" applyProtection="1">
      <alignment horizontal="left" vertical="center"/>
    </xf>
    <xf numFmtId="0" fontId="11" fillId="0" borderId="5" xfId="7" applyFont="1" applyFill="1" applyBorder="1" applyAlignment="1" applyProtection="1">
      <alignment horizontal="center" vertical="center" wrapText="1"/>
    </xf>
    <xf numFmtId="0" fontId="27" fillId="0" borderId="5" xfId="18" applyFont="1" applyBorder="1" applyAlignment="1" applyProtection="1">
      <alignment horizontal="center" vertical="center"/>
    </xf>
    <xf numFmtId="0" fontId="11" fillId="0" borderId="9" xfId="7" applyFont="1" applyFill="1" applyBorder="1" applyAlignment="1" applyProtection="1">
      <alignment horizontal="center" vertical="center" wrapText="1"/>
    </xf>
    <xf numFmtId="0" fontId="11" fillId="0" borderId="6" xfId="7" applyFont="1" applyFill="1" applyBorder="1" applyAlignment="1" applyProtection="1">
      <alignment horizontal="center" vertical="center" wrapText="1"/>
    </xf>
    <xf numFmtId="0" fontId="11" fillId="0" borderId="4" xfId="7" applyFont="1" applyFill="1" applyBorder="1" applyAlignment="1" applyProtection="1">
      <alignment horizontal="center" vertical="center" wrapText="1"/>
    </xf>
    <xf numFmtId="0" fontId="11" fillId="0" borderId="11" xfId="7" applyFont="1" applyFill="1" applyBorder="1" applyAlignment="1" applyProtection="1">
      <alignment horizontal="center" vertical="center" wrapText="1"/>
    </xf>
    <xf numFmtId="0" fontId="11" fillId="0" borderId="14" xfId="7" applyFont="1" applyFill="1" applyBorder="1" applyAlignment="1" applyProtection="1">
      <alignment horizontal="center" vertical="center" wrapText="1"/>
    </xf>
    <xf numFmtId="0" fontId="4" fillId="0" borderId="4" xfId="7" applyFont="1" applyFill="1" applyBorder="1" applyAlignment="1" applyProtection="1">
      <alignment horizontal="center" vertical="center" textRotation="90" wrapText="1"/>
    </xf>
    <xf numFmtId="0" fontId="4" fillId="0" borderId="11" xfId="7" applyFont="1" applyFill="1" applyBorder="1" applyAlignment="1" applyProtection="1">
      <alignment horizontal="center" vertical="center" textRotation="90" wrapText="1"/>
    </xf>
    <xf numFmtId="0" fontId="4" fillId="0" borderId="14" xfId="7" applyFont="1" applyFill="1" applyBorder="1" applyAlignment="1" applyProtection="1">
      <alignment horizontal="center" vertical="center" textRotation="90" wrapText="1"/>
    </xf>
    <xf numFmtId="0" fontId="11" fillId="0" borderId="3" xfId="7" applyFont="1" applyFill="1" applyBorder="1" applyAlignment="1" applyProtection="1">
      <alignment horizontal="center" vertical="center" wrapText="1"/>
    </xf>
    <xf numFmtId="0" fontId="11" fillId="0" borderId="2" xfId="7" applyFont="1" applyFill="1" applyBorder="1" applyAlignment="1" applyProtection="1">
      <alignment horizontal="center" vertical="center" wrapText="1"/>
    </xf>
    <xf numFmtId="0" fontId="11" fillId="0" borderId="1" xfId="7" applyFont="1" applyFill="1" applyBorder="1" applyAlignment="1" applyProtection="1">
      <alignment horizontal="center" vertical="center" wrapText="1"/>
    </xf>
    <xf numFmtId="1" fontId="11" fillId="0" borderId="4" xfId="7" applyNumberFormat="1" applyFont="1" applyFill="1" applyBorder="1" applyAlignment="1" applyProtection="1">
      <alignment horizontal="center" vertical="center" wrapText="1"/>
    </xf>
    <xf numFmtId="1" fontId="11" fillId="0" borderId="11" xfId="7" applyNumberFormat="1" applyFont="1" applyFill="1" applyBorder="1" applyAlignment="1" applyProtection="1">
      <alignment horizontal="center" vertical="center" wrapText="1"/>
    </xf>
    <xf numFmtId="1" fontId="11" fillId="0" borderId="14" xfId="7" applyNumberFormat="1" applyFont="1" applyFill="1" applyBorder="1" applyAlignment="1" applyProtection="1">
      <alignment horizontal="center" vertical="center" wrapText="1"/>
    </xf>
    <xf numFmtId="0" fontId="11" fillId="0" borderId="9" xfId="7" applyFont="1" applyFill="1" applyBorder="1" applyAlignment="1" applyProtection="1">
      <alignment horizontal="left" vertical="center" wrapText="1"/>
    </xf>
    <xf numFmtId="0" fontId="11" fillId="0" borderId="6" xfId="7" applyFont="1" applyFill="1" applyBorder="1" applyAlignment="1" applyProtection="1">
      <alignment horizontal="left" vertical="center" wrapText="1"/>
    </xf>
    <xf numFmtId="0" fontId="11" fillId="0" borderId="9" xfId="7" applyFont="1" applyFill="1" applyBorder="1" applyAlignment="1" applyProtection="1">
      <alignment horizontal="left" vertical="center" wrapText="1"/>
      <protection locked="0"/>
    </xf>
    <xf numFmtId="0" fontId="11" fillId="0" borderId="6" xfId="7" applyFont="1" applyFill="1" applyBorder="1" applyAlignment="1" applyProtection="1">
      <alignment horizontal="left" vertical="center" wrapText="1"/>
      <protection locked="0"/>
    </xf>
    <xf numFmtId="0" fontId="11" fillId="0" borderId="9" xfId="7" applyFont="1" applyFill="1" applyBorder="1" applyAlignment="1" applyProtection="1">
      <alignment horizontal="left" vertical="center"/>
    </xf>
    <xf numFmtId="0" fontId="11" fillId="0" borderId="5" xfId="7" applyFont="1" applyFill="1" applyBorder="1" applyAlignment="1" applyProtection="1">
      <alignment horizontal="left" vertical="center"/>
    </xf>
    <xf numFmtId="0" fontId="11" fillId="0" borderId="6" xfId="7" applyFont="1" applyFill="1" applyBorder="1" applyAlignment="1" applyProtection="1">
      <alignment horizontal="left" vertical="center"/>
    </xf>
    <xf numFmtId="0" fontId="20" fillId="0" borderId="9" xfId="7" applyFont="1" applyFill="1" applyBorder="1" applyAlignment="1" applyProtection="1">
      <alignment horizontal="right" vertical="center" indent="20"/>
    </xf>
    <xf numFmtId="0" fontId="20" fillId="0" borderId="5" xfId="7" applyFont="1" applyFill="1" applyBorder="1" applyAlignment="1" applyProtection="1">
      <alignment horizontal="right" vertical="center" indent="20"/>
    </xf>
    <xf numFmtId="0" fontId="20" fillId="0" borderId="6" xfId="7" applyFont="1" applyFill="1" applyBorder="1" applyAlignment="1" applyProtection="1">
      <alignment horizontal="right" vertical="center" indent="20"/>
    </xf>
    <xf numFmtId="0" fontId="11" fillId="0" borderId="5" xfId="7" applyFont="1" applyFill="1" applyBorder="1" applyAlignment="1" applyProtection="1">
      <alignment horizontal="left" vertical="center" wrapText="1"/>
    </xf>
    <xf numFmtId="0" fontId="11" fillId="0" borderId="9" xfId="7" applyFont="1" applyFill="1" applyBorder="1" applyAlignment="1" applyProtection="1">
      <alignment horizontal="right" vertical="center" indent="10"/>
    </xf>
    <xf numFmtId="0" fontId="11" fillId="0" borderId="5" xfId="7" applyFont="1" applyFill="1" applyBorder="1" applyAlignment="1" applyProtection="1">
      <alignment horizontal="right" vertical="center" indent="10"/>
    </xf>
    <xf numFmtId="0" fontId="11" fillId="0" borderId="6" xfId="7" applyFont="1" applyFill="1" applyBorder="1" applyAlignment="1" applyProtection="1">
      <alignment horizontal="right" vertical="center" indent="10"/>
    </xf>
    <xf numFmtId="4" fontId="11" fillId="0" borderId="4" xfId="7" applyNumberFormat="1" applyFont="1" applyFill="1" applyBorder="1" applyAlignment="1" applyProtection="1">
      <alignment horizontal="center" vertical="center" wrapText="1"/>
    </xf>
    <xf numFmtId="4" fontId="11" fillId="0" borderId="11" xfId="7" applyNumberFormat="1" applyFont="1" applyFill="1" applyBorder="1" applyAlignment="1" applyProtection="1">
      <alignment horizontal="center" vertical="center" wrapText="1"/>
    </xf>
    <xf numFmtId="4" fontId="11" fillId="0" borderId="14" xfId="7" applyNumberFormat="1" applyFont="1" applyFill="1" applyBorder="1" applyAlignment="1" applyProtection="1">
      <alignment horizontal="center" vertical="center" wrapText="1"/>
    </xf>
    <xf numFmtId="0" fontId="16" fillId="0" borderId="9" xfId="7" applyFont="1" applyFill="1" applyBorder="1" applyAlignment="1" applyProtection="1">
      <alignment horizontal="center" vertical="center"/>
    </xf>
    <xf numFmtId="0" fontId="16" fillId="0" borderId="5" xfId="7" applyFont="1" applyFill="1" applyBorder="1" applyAlignment="1" applyProtection="1">
      <alignment horizontal="center" vertical="center"/>
    </xf>
    <xf numFmtId="0" fontId="16" fillId="0" borderId="6" xfId="7" applyFont="1" applyFill="1" applyBorder="1" applyAlignment="1" applyProtection="1">
      <alignment horizontal="center" vertical="center"/>
    </xf>
    <xf numFmtId="0" fontId="11" fillId="0" borderId="2" xfId="7" applyFont="1" applyFill="1" applyBorder="1" applyAlignment="1" applyProtection="1">
      <alignment horizontal="left" vertical="center" wrapText="1"/>
    </xf>
    <xf numFmtId="0" fontId="12" fillId="0" borderId="0" xfId="7" applyFont="1" applyFill="1" applyBorder="1" applyAlignment="1" applyProtection="1">
      <alignment horizontal="justify" vertical="center" wrapText="1"/>
    </xf>
    <xf numFmtId="0" fontId="4" fillId="0" borderId="9" xfId="7" applyFont="1" applyFill="1" applyBorder="1" applyAlignment="1" applyProtection="1">
      <alignment vertical="center"/>
      <protection locked="0"/>
    </xf>
    <xf numFmtId="0" fontId="4" fillId="0" borderId="5" xfId="7" applyFont="1" applyFill="1" applyBorder="1" applyAlignment="1" applyProtection="1">
      <alignment vertical="center"/>
      <protection locked="0"/>
    </xf>
    <xf numFmtId="0" fontId="4" fillId="0" borderId="6" xfId="7" applyFont="1" applyFill="1" applyBorder="1" applyAlignment="1" applyProtection="1">
      <alignment vertical="center"/>
      <protection locked="0"/>
    </xf>
    <xf numFmtId="0" fontId="11" fillId="0" borderId="2" xfId="7" applyFont="1" applyFill="1" applyBorder="1" applyAlignment="1" applyProtection="1">
      <alignment horizontal="justify" vertical="center" wrapText="1"/>
    </xf>
    <xf numFmtId="0" fontId="8" fillId="2" borderId="15" xfId="1" applyFont="1" applyFill="1" applyBorder="1" applyAlignment="1" applyProtection="1">
      <alignment vertical="center" wrapText="1"/>
    </xf>
    <xf numFmtId="0" fontId="7" fillId="2" borderId="15" xfId="1" applyFont="1" applyFill="1" applyBorder="1" applyAlignment="1" applyProtection="1">
      <alignment vertical="center"/>
    </xf>
    <xf numFmtId="0" fontId="12" fillId="2" borderId="0" xfId="1" applyFont="1" applyFill="1" applyBorder="1" applyAlignment="1" applyProtection="1">
      <alignment horizontal="left"/>
    </xf>
    <xf numFmtId="0" fontId="12" fillId="0" borderId="0" xfId="1" applyFont="1" applyFill="1" applyBorder="1" applyAlignment="1" applyProtection="1">
      <alignment horizontal="justify" vertical="center" wrapText="1"/>
    </xf>
    <xf numFmtId="0" fontId="19" fillId="0" borderId="0" xfId="1" applyFont="1" applyFill="1" applyBorder="1" applyAlignment="1" applyProtection="1">
      <alignment horizontal="justify" vertical="center" wrapText="1"/>
    </xf>
    <xf numFmtId="0" fontId="7" fillId="0" borderId="8" xfId="1" applyFont="1" applyFill="1" applyBorder="1" applyAlignment="1" applyProtection="1">
      <alignment horizontal="right" vertical="center" wrapText="1" indent="4"/>
    </xf>
    <xf numFmtId="0" fontId="8" fillId="0" borderId="15" xfId="1" applyFont="1" applyFill="1" applyBorder="1" applyAlignment="1" applyProtection="1">
      <alignment horizontal="left" vertical="center" wrapText="1"/>
    </xf>
    <xf numFmtId="0" fontId="7" fillId="3" borderId="8" xfId="7" applyFont="1" applyFill="1" applyBorder="1" applyAlignment="1" applyProtection="1">
      <alignment horizontal="center" vertical="center" wrapText="1"/>
      <protection locked="0"/>
    </xf>
    <xf numFmtId="0" fontId="7" fillId="0" borderId="8" xfId="1" applyFont="1" applyFill="1" applyBorder="1" applyAlignment="1" applyProtection="1">
      <alignment horizontal="left" vertical="center" wrapText="1"/>
    </xf>
    <xf numFmtId="0" fontId="12" fillId="0" borderId="0" xfId="1" applyFont="1" applyFill="1" applyBorder="1" applyAlignment="1" applyProtection="1">
      <alignment horizontal="left" vertical="center" wrapText="1"/>
    </xf>
    <xf numFmtId="0" fontId="19"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vertical="top" wrapText="1"/>
    </xf>
    <xf numFmtId="0" fontId="8" fillId="0" borderId="0" xfId="1" applyFont="1" applyFill="1" applyBorder="1" applyAlignment="1" applyProtection="1">
      <alignment horizontal="left" vertical="center"/>
    </xf>
    <xf numFmtId="0" fontId="4" fillId="0" borderId="0" xfId="1" applyFont="1" applyFill="1" applyBorder="1" applyAlignment="1" applyProtection="1">
      <alignment horizontal="left" vertical="top" wrapText="1"/>
    </xf>
    <xf numFmtId="0" fontId="4" fillId="0" borderId="7"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7" xfId="1" applyFont="1" applyFill="1" applyBorder="1" applyAlignment="1" applyProtection="1">
      <alignment horizontal="left" vertical="center" wrapText="1"/>
    </xf>
    <xf numFmtId="0" fontId="24" fillId="0" borderId="0" xfId="1" applyFont="1" applyFill="1" applyBorder="1" applyAlignment="1" applyProtection="1">
      <alignment horizontal="justify" vertical="top" wrapText="1"/>
    </xf>
    <xf numFmtId="0" fontId="13"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xf>
    <xf numFmtId="0" fontId="4" fillId="8" borderId="0" xfId="7" applyFont="1" applyFill="1" applyBorder="1" applyAlignment="1" applyProtection="1">
      <alignment horizontal="justify" vertical="top" wrapText="1"/>
    </xf>
    <xf numFmtId="0" fontId="7" fillId="0" borderId="9" xfId="0" applyFont="1" applyFill="1" applyBorder="1" applyAlignment="1" applyProtection="1">
      <alignment horizontal="center"/>
    </xf>
    <xf numFmtId="0" fontId="7" fillId="0" borderId="6" xfId="0" applyFont="1" applyFill="1" applyBorder="1" applyAlignment="1" applyProtection="1">
      <alignment horizontal="center"/>
    </xf>
    <xf numFmtId="0" fontId="13" fillId="0" borderId="0" xfId="1" applyFont="1" applyFill="1" applyBorder="1" applyAlignment="1" applyProtection="1">
      <alignment horizontal="center" vertical="center" wrapText="1"/>
    </xf>
    <xf numFmtId="0" fontId="13" fillId="0" borderId="0" xfId="1" applyFont="1" applyFill="1" applyBorder="1" applyAlignment="1" applyProtection="1">
      <alignment horizontal="justify" vertical="center" wrapText="1"/>
    </xf>
    <xf numFmtId="0" fontId="6" fillId="8" borderId="0" xfId="0" applyFont="1" applyFill="1" applyBorder="1" applyAlignment="1">
      <alignment horizontal="justify" vertical="top" wrapText="1"/>
    </xf>
    <xf numFmtId="0" fontId="13" fillId="0" borderId="0" xfId="1" applyFont="1" applyFill="1" applyBorder="1" applyAlignment="1" applyProtection="1">
      <alignment horizontal="left" vertical="center" wrapText="1"/>
    </xf>
    <xf numFmtId="0" fontId="4" fillId="0" borderId="0" xfId="1" applyFont="1" applyFill="1" applyBorder="1" applyAlignment="1" applyProtection="1">
      <alignment horizontal="justify" vertical="center" wrapText="1"/>
    </xf>
    <xf numFmtId="0" fontId="13" fillId="0" borderId="0" xfId="1" applyFont="1" applyFill="1" applyBorder="1" applyAlignment="1" applyProtection="1">
      <alignment horizontal="left" vertical="center"/>
    </xf>
    <xf numFmtId="0" fontId="13" fillId="0" borderId="5" xfId="1" applyFont="1" applyFill="1" applyBorder="1" applyAlignment="1" applyProtection="1">
      <alignment horizontal="justify" vertical="center"/>
    </xf>
    <xf numFmtId="0" fontId="4" fillId="0" borderId="15" xfId="1" applyFont="1" applyFill="1" applyBorder="1" applyAlignment="1" applyProtection="1">
      <alignment horizontal="center" vertical="top" wrapText="1"/>
    </xf>
    <xf numFmtId="0" fontId="13" fillId="0" borderId="0" xfId="1" applyFont="1" applyFill="1" applyBorder="1" applyAlignment="1" applyProtection="1">
      <alignment horizontal="justify" vertical="center"/>
    </xf>
    <xf numFmtId="0" fontId="11" fillId="8" borderId="0" xfId="7" applyFont="1" applyFill="1" applyBorder="1" applyAlignment="1">
      <alignment horizontal="center" vertical="center" wrapText="1"/>
    </xf>
    <xf numFmtId="0" fontId="11" fillId="0" borderId="0" xfId="0" applyFont="1" applyBorder="1" applyAlignment="1">
      <alignment horizontal="center" vertical="center" wrapText="1"/>
    </xf>
    <xf numFmtId="0" fontId="6" fillId="8" borderId="21" xfId="7" applyFont="1" applyFill="1" applyBorder="1" applyAlignment="1">
      <alignment horizontal="justify" vertical="center" wrapText="1"/>
    </xf>
    <xf numFmtId="0" fontId="6" fillId="0" borderId="22" xfId="0" applyFont="1" applyBorder="1" applyAlignment="1">
      <alignment horizontal="justify" vertical="center" wrapText="1"/>
    </xf>
    <xf numFmtId="0" fontId="6" fillId="0" borderId="23" xfId="0" applyFont="1" applyBorder="1" applyAlignment="1">
      <alignment horizontal="justify" vertical="center" wrapText="1"/>
    </xf>
    <xf numFmtId="0" fontId="12" fillId="8" borderId="0" xfId="7" applyFont="1" applyFill="1" applyBorder="1" applyAlignment="1" applyProtection="1">
      <alignment horizontal="justify" vertical="center" wrapText="1"/>
    </xf>
    <xf numFmtId="0" fontId="8" fillId="8" borderId="0" xfId="7" applyFont="1" applyFill="1" applyBorder="1" applyAlignment="1" applyProtection="1">
      <alignment horizontal="justify" vertical="center" wrapText="1"/>
    </xf>
    <xf numFmtId="0" fontId="7" fillId="8" borderId="0" xfId="7" applyFont="1" applyFill="1" applyBorder="1" applyAlignment="1" applyProtection="1">
      <alignment horizontal="justify" vertical="top" wrapText="1"/>
    </xf>
    <xf numFmtId="0" fontId="6" fillId="8" borderId="0" xfId="7" applyFont="1" applyFill="1" applyBorder="1" applyAlignment="1">
      <alignment horizontal="justify" vertical="top" wrapText="1"/>
    </xf>
    <xf numFmtId="0" fontId="7" fillId="8" borderId="0" xfId="7" applyFont="1" applyFill="1" applyBorder="1" applyAlignment="1" applyProtection="1">
      <alignment horizontal="justify" vertical="center" wrapText="1"/>
    </xf>
    <xf numFmtId="0" fontId="6" fillId="8" borderId="0" xfId="7" applyFont="1" applyFill="1" applyBorder="1" applyAlignment="1">
      <alignment horizontal="justify" vertical="center" wrapText="1"/>
    </xf>
    <xf numFmtId="0" fontId="4" fillId="8" borderId="0" xfId="7" applyFont="1" applyFill="1" applyBorder="1" applyAlignment="1" applyProtection="1">
      <alignment horizontal="justify" vertical="center" wrapText="1"/>
    </xf>
    <xf numFmtId="0" fontId="9" fillId="8" borderId="0" xfId="7" applyFont="1" applyFill="1" applyBorder="1" applyAlignment="1">
      <alignment vertical="center" wrapText="1"/>
    </xf>
    <xf numFmtId="0" fontId="9" fillId="8" borderId="0" xfId="7" applyFont="1" applyFill="1" applyBorder="1" applyAlignment="1" applyProtection="1">
      <alignment horizontal="justify" vertical="center" wrapText="1"/>
    </xf>
    <xf numFmtId="0" fontId="8" fillId="8" borderId="21" xfId="7" applyFont="1" applyFill="1" applyBorder="1" applyAlignment="1" applyProtection="1">
      <alignment horizontal="justify" vertical="center" wrapText="1"/>
    </xf>
    <xf numFmtId="0" fontId="11" fillId="8" borderId="25" xfId="7" applyFont="1" applyFill="1" applyBorder="1" applyAlignment="1" applyProtection="1">
      <alignment horizontal="center" vertical="center" wrapText="1"/>
    </xf>
    <xf numFmtId="0" fontId="11" fillId="0" borderId="25" xfId="0" applyFont="1" applyBorder="1" applyAlignment="1">
      <alignment horizontal="center" vertical="center" wrapText="1"/>
    </xf>
    <xf numFmtId="0" fontId="11" fillId="0" borderId="2" xfId="1" applyFont="1" applyFill="1" applyBorder="1" applyAlignment="1" applyProtection="1">
      <alignment vertical="center"/>
    </xf>
    <xf numFmtId="0" fontId="11" fillId="0" borderId="2" xfId="1" applyFont="1" applyFill="1" applyBorder="1" applyAlignment="1" applyProtection="1">
      <alignment horizontal="center" vertical="center" wrapText="1"/>
    </xf>
    <xf numFmtId="0" fontId="7" fillId="0" borderId="9" xfId="7" applyFont="1" applyFill="1" applyBorder="1" applyAlignment="1" applyProtection="1">
      <alignment horizontal="center" vertical="center"/>
      <protection locked="0"/>
    </xf>
    <xf numFmtId="0" fontId="7" fillId="0" borderId="5" xfId="7" applyFont="1" applyFill="1" applyBorder="1" applyAlignment="1" applyProtection="1">
      <alignment horizontal="center" vertical="center"/>
      <protection locked="0"/>
    </xf>
    <xf numFmtId="0" fontId="7" fillId="0" borderId="6" xfId="7" applyFont="1" applyFill="1" applyBorder="1" applyAlignment="1" applyProtection="1">
      <alignment horizontal="center" vertical="center"/>
      <protection locked="0"/>
    </xf>
    <xf numFmtId="14" fontId="7" fillId="0" borderId="9" xfId="7" applyNumberFormat="1" applyFont="1" applyFill="1" applyBorder="1" applyAlignment="1" applyProtection="1">
      <alignment horizontal="center" vertical="center"/>
    </xf>
    <xf numFmtId="14" fontId="7" fillId="0" borderId="5" xfId="7" applyNumberFormat="1" applyFont="1" applyFill="1" applyBorder="1" applyAlignment="1" applyProtection="1">
      <alignment horizontal="center" vertical="center"/>
    </xf>
    <xf numFmtId="14" fontId="7" fillId="0" borderId="6" xfId="7" applyNumberFormat="1" applyFont="1" applyFill="1" applyBorder="1" applyAlignment="1" applyProtection="1">
      <alignment horizontal="center" vertical="center"/>
    </xf>
    <xf numFmtId="0" fontId="4" fillId="0" borderId="0" xfId="7" applyFont="1" applyFill="1" applyBorder="1" applyAlignment="1" applyProtection="1">
      <alignment horizontal="left" vertical="center"/>
    </xf>
    <xf numFmtId="0" fontId="13" fillId="0" borderId="0" xfId="7" applyFont="1" applyFill="1" applyBorder="1" applyAlignment="1" applyProtection="1">
      <alignment horizontal="left" vertical="center"/>
    </xf>
    <xf numFmtId="0" fontId="42" fillId="0" borderId="0" xfId="1" applyFont="1" applyFill="1" applyBorder="1" applyAlignment="1" applyProtection="1">
      <alignment horizontal="left" vertical="center" wrapText="1"/>
    </xf>
    <xf numFmtId="0" fontId="13" fillId="0" borderId="0" xfId="1" applyFont="1" applyFill="1" applyBorder="1" applyAlignment="1" applyProtection="1">
      <alignment horizontal="justify" vertical="top" wrapText="1"/>
    </xf>
    <xf numFmtId="0" fontId="13" fillId="0" borderId="0" xfId="1" applyFont="1" applyFill="1" applyBorder="1" applyAlignment="1" applyProtection="1">
      <alignment horizontal="left" vertical="center" wrapText="1" indent="1"/>
    </xf>
    <xf numFmtId="0" fontId="4" fillId="8" borderId="0" xfId="7" applyFont="1" applyFill="1" applyBorder="1" applyAlignment="1" applyProtection="1">
      <alignment vertical="top" wrapText="1"/>
    </xf>
    <xf numFmtId="0" fontId="4" fillId="8" borderId="0" xfId="7" applyFont="1" applyFill="1" applyBorder="1" applyAlignment="1" applyProtection="1">
      <alignment horizontal="left" vertical="center" wrapText="1"/>
    </xf>
    <xf numFmtId="0" fontId="32" fillId="0" borderId="0" xfId="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0" fontId="4" fillId="0" borderId="15" xfId="1" applyFont="1" applyFill="1" applyBorder="1" applyAlignment="1" applyProtection="1">
      <alignment horizontal="center"/>
    </xf>
    <xf numFmtId="0" fontId="4" fillId="0" borderId="0" xfId="1" applyFont="1" applyFill="1" applyBorder="1" applyAlignment="1" applyProtection="1">
      <alignment horizontal="left" wrapText="1"/>
    </xf>
    <xf numFmtId="0" fontId="4" fillId="0" borderId="0" xfId="1" applyFont="1" applyFill="1" applyBorder="1" applyAlignment="1" applyProtection="1">
      <alignment horizontal="center" vertical="center" wrapText="1"/>
    </xf>
    <xf numFmtId="0" fontId="13" fillId="0" borderId="15" xfId="1" applyFont="1" applyFill="1" applyBorder="1" applyAlignment="1" applyProtection="1">
      <alignment horizontal="center" vertical="center"/>
    </xf>
    <xf numFmtId="0" fontId="13" fillId="8" borderId="0" xfId="7" applyFont="1" applyFill="1" applyBorder="1" applyAlignment="1" applyProtection="1">
      <alignment horizontal="justify" vertical="center" wrapText="1"/>
    </xf>
    <xf numFmtId="0" fontId="4" fillId="0" borderId="0" xfId="1" applyFont="1" applyFill="1" applyBorder="1" applyAlignment="1" applyProtection="1">
      <alignment horizontal="justify" wrapText="1"/>
    </xf>
    <xf numFmtId="0" fontId="4" fillId="0" borderId="15" xfId="1" applyFont="1" applyFill="1" applyBorder="1" applyAlignment="1" applyProtection="1">
      <alignment horizontal="center" wrapText="1"/>
    </xf>
    <xf numFmtId="49" fontId="4" fillId="8" borderId="0" xfId="7" applyNumberFormat="1" applyFont="1" applyFill="1" applyBorder="1" applyAlignment="1" applyProtection="1">
      <alignment horizontal="justify" vertical="top" wrapText="1"/>
    </xf>
    <xf numFmtId="0" fontId="4" fillId="0" borderId="0" xfId="1" applyFont="1" applyFill="1" applyBorder="1" applyAlignment="1" applyProtection="1">
      <alignment horizontal="left"/>
    </xf>
    <xf numFmtId="0" fontId="4" fillId="0" borderId="0" xfId="1" applyFont="1" applyFill="1" applyBorder="1" applyAlignment="1" applyProtection="1">
      <alignment horizontal="center" vertical="center"/>
    </xf>
    <xf numFmtId="0" fontId="4" fillId="8" borderId="0" xfId="7" applyFont="1" applyFill="1" applyBorder="1" applyAlignment="1">
      <alignment horizontal="left" vertical="center" wrapText="1"/>
    </xf>
    <xf numFmtId="0" fontId="8" fillId="0" borderId="0" xfId="0" applyFont="1" applyFill="1" applyBorder="1" applyAlignment="1" applyProtection="1">
      <alignment horizontal="left" vertical="top"/>
    </xf>
    <xf numFmtId="0" fontId="12" fillId="0" borderId="0" xfId="0" applyFont="1" applyFill="1" applyBorder="1" applyAlignment="1" applyProtection="1">
      <alignment horizontal="justify" vertical="top" wrapText="1"/>
    </xf>
    <xf numFmtId="0" fontId="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12" fillId="0" borderId="0" xfId="1" applyFont="1" applyFill="1" applyBorder="1" applyAlignment="1" applyProtection="1">
      <alignment horizontal="center" vertical="top" wrapText="1"/>
    </xf>
    <xf numFmtId="0" fontId="7" fillId="0" borderId="16" xfId="0" applyFont="1" applyFill="1" applyBorder="1" applyAlignment="1" applyProtection="1">
      <alignment horizontal="left" vertical="top" wrapText="1"/>
    </xf>
    <xf numFmtId="0" fontId="7" fillId="0" borderId="17" xfId="0" applyFont="1" applyFill="1" applyBorder="1" applyAlignment="1" applyProtection="1">
      <alignment horizontal="left" vertical="top" wrapText="1"/>
    </xf>
    <xf numFmtId="0" fontId="7" fillId="0" borderId="19" xfId="0" applyFont="1" applyFill="1" applyBorder="1" applyAlignment="1" applyProtection="1">
      <alignment horizontal="left" vertical="top" wrapText="1"/>
    </xf>
    <xf numFmtId="0" fontId="7" fillId="0" borderId="18" xfId="0" applyFont="1" applyFill="1" applyBorder="1" applyAlignment="1" applyProtection="1">
      <alignment horizontal="left" vertical="top" wrapText="1"/>
    </xf>
    <xf numFmtId="0" fontId="7" fillId="0" borderId="16" xfId="0" applyFont="1" applyFill="1" applyBorder="1" applyAlignment="1" applyProtection="1">
      <alignment horizontal="left" vertical="center"/>
    </xf>
    <xf numFmtId="0" fontId="7" fillId="0" borderId="17" xfId="0" applyFont="1" applyFill="1" applyBorder="1" applyAlignment="1" applyProtection="1">
      <alignment horizontal="left" vertical="center"/>
    </xf>
    <xf numFmtId="0" fontId="7" fillId="0" borderId="19"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7" fillId="0" borderId="9" xfId="0" applyFont="1" applyFill="1" applyBorder="1" applyAlignment="1" applyProtection="1">
      <alignment horizontal="justify" vertical="center" wrapText="1"/>
    </xf>
    <xf numFmtId="0" fontId="7" fillId="0" borderId="5" xfId="0" applyFont="1" applyFill="1" applyBorder="1" applyAlignment="1" applyProtection="1">
      <alignment horizontal="justify" vertical="center" wrapText="1"/>
    </xf>
    <xf numFmtId="0" fontId="7" fillId="0" borderId="6" xfId="0" applyFont="1" applyFill="1" applyBorder="1" applyAlignment="1" applyProtection="1">
      <alignment horizontal="justify" vertical="center" wrapText="1"/>
    </xf>
    <xf numFmtId="0" fontId="7" fillId="0" borderId="9"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12" fillId="0" borderId="2" xfId="1" applyFont="1" applyFill="1" applyBorder="1" applyAlignment="1" applyProtection="1">
      <alignment horizontal="center" vertical="top" wrapText="1"/>
    </xf>
    <xf numFmtId="0" fontId="12" fillId="0" borderId="2" xfId="0" applyFont="1" applyFill="1" applyBorder="1" applyAlignment="1" applyProtection="1">
      <alignment horizontal="center" vertical="top"/>
    </xf>
    <xf numFmtId="0" fontId="8" fillId="0" borderId="0"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7" fillId="0" borderId="5" xfId="0" applyFont="1" applyFill="1" applyBorder="1" applyAlignment="1" applyProtection="1">
      <alignment horizontal="center"/>
    </xf>
    <xf numFmtId="0" fontId="7" fillId="0" borderId="0" xfId="0" applyFont="1" applyFill="1" applyBorder="1" applyAlignment="1" applyProtection="1">
      <alignment horizontal="left"/>
    </xf>
    <xf numFmtId="0" fontId="7" fillId="0" borderId="0" xfId="1" applyFont="1" applyFill="1" applyBorder="1" applyAlignment="1" applyProtection="1">
      <alignment horizontal="justify" vertical="top" wrapText="1"/>
    </xf>
    <xf numFmtId="0" fontId="7" fillId="0" borderId="0" xfId="1" applyFont="1" applyFill="1" applyBorder="1" applyAlignment="1" applyProtection="1">
      <alignment horizontal="justify" vertical="center" wrapText="1"/>
    </xf>
    <xf numFmtId="0" fontId="7" fillId="0" borderId="0" xfId="1" applyFont="1" applyFill="1" applyBorder="1" applyAlignment="1" applyProtection="1">
      <alignment horizontal="justify" vertical="center"/>
    </xf>
    <xf numFmtId="0" fontId="8" fillId="0" borderId="0" xfId="1" applyFont="1" applyFill="1" applyBorder="1" applyAlignment="1" applyProtection="1">
      <alignment horizontal="justify" vertical="center" wrapText="1"/>
    </xf>
    <xf numFmtId="0" fontId="8" fillId="0" borderId="0" xfId="1" applyFont="1" applyFill="1" applyBorder="1" applyAlignment="1" applyProtection="1">
      <alignment horizontal="justify" wrapText="1"/>
    </xf>
    <xf numFmtId="0" fontId="7" fillId="0" borderId="0" xfId="1" applyFont="1" applyFill="1" applyBorder="1" applyAlignment="1" applyProtection="1">
      <alignment horizontal="left" vertical="center"/>
    </xf>
    <xf numFmtId="0" fontId="8" fillId="0" borderId="0" xfId="1" applyFont="1" applyFill="1" applyBorder="1" applyAlignment="1" applyProtection="1">
      <alignment horizontal="justify" vertical="top" wrapText="1"/>
    </xf>
    <xf numFmtId="0" fontId="8" fillId="0" borderId="0" xfId="1" applyFont="1" applyFill="1" applyBorder="1" applyAlignment="1" applyProtection="1">
      <alignment horizontal="left" vertical="center" wrapText="1"/>
    </xf>
    <xf numFmtId="0" fontId="7" fillId="0" borderId="9" xfId="0" applyFont="1" applyFill="1" applyBorder="1" applyProtection="1"/>
    <xf numFmtId="0" fontId="7" fillId="0" borderId="5" xfId="0" applyFont="1" applyFill="1" applyBorder="1" applyProtection="1"/>
    <xf numFmtId="0" fontId="7" fillId="0" borderId="6" xfId="0" applyFont="1" applyFill="1" applyBorder="1" applyProtection="1"/>
    <xf numFmtId="0" fontId="12" fillId="0" borderId="0" xfId="0" applyFont="1" applyFill="1" applyBorder="1" applyAlignment="1" applyProtection="1">
      <alignment horizontal="center" vertical="top"/>
    </xf>
    <xf numFmtId="49" fontId="7" fillId="0" borderId="0" xfId="0" applyNumberFormat="1" applyFont="1" applyFill="1" applyBorder="1" applyAlignment="1" applyProtection="1">
      <alignment horizontal="justify" vertical="center" wrapText="1"/>
    </xf>
    <xf numFmtId="0" fontId="7" fillId="8" borderId="0" xfId="0" applyFont="1" applyFill="1" applyBorder="1" applyAlignment="1" applyProtection="1">
      <alignment horizontal="justify" vertical="center"/>
    </xf>
    <xf numFmtId="0" fontId="7" fillId="0" borderId="9" xfId="0" applyFont="1" applyFill="1" applyBorder="1" applyAlignment="1" applyProtection="1">
      <alignment horizontal="justify" vertical="center" wrapText="1"/>
      <protection locked="0"/>
    </xf>
    <xf numFmtId="0" fontId="7" fillId="0" borderId="5" xfId="0" applyFont="1" applyFill="1" applyBorder="1" applyAlignment="1" applyProtection="1">
      <alignment horizontal="justify" vertical="center" wrapText="1"/>
      <protection locked="0"/>
    </xf>
    <xf numFmtId="0" fontId="7" fillId="0" borderId="6" xfId="0" applyFont="1" applyFill="1" applyBorder="1" applyAlignment="1" applyProtection="1">
      <alignment horizontal="justify" vertical="center" wrapText="1"/>
      <protection locked="0"/>
    </xf>
    <xf numFmtId="49" fontId="8" fillId="0" borderId="0" xfId="0" applyNumberFormat="1" applyFont="1" applyFill="1" applyBorder="1" applyAlignment="1" applyProtection="1">
      <alignment horizontal="justify" vertical="top" wrapText="1"/>
    </xf>
    <xf numFmtId="0" fontId="8" fillId="0" borderId="0" xfId="0" applyFont="1" applyFill="1" applyBorder="1" applyAlignment="1" applyProtection="1">
      <alignment horizontal="center" vertical="center"/>
    </xf>
    <xf numFmtId="0" fontId="7" fillId="0" borderId="15" xfId="0" applyFont="1" applyFill="1" applyBorder="1" applyAlignment="1" applyProtection="1">
      <alignment horizontal="justify" vertical="center" wrapText="1"/>
    </xf>
    <xf numFmtId="0" fontId="7" fillId="0" borderId="9" xfId="0" applyFont="1" applyFill="1" applyBorder="1" applyProtection="1">
      <protection locked="0"/>
    </xf>
    <xf numFmtId="0" fontId="7" fillId="0" borderId="5" xfId="0" applyFont="1" applyFill="1" applyBorder="1" applyProtection="1">
      <protection locked="0"/>
    </xf>
    <xf numFmtId="0" fontId="7" fillId="0" borderId="6" xfId="0" applyFont="1" applyFill="1" applyBorder="1" applyProtection="1">
      <protection locked="0"/>
    </xf>
    <xf numFmtId="49" fontId="7" fillId="0" borderId="15" xfId="0" applyNumberFormat="1" applyFont="1" applyFill="1" applyBorder="1" applyAlignment="1" applyProtection="1">
      <alignment horizontal="justify" vertical="center" wrapText="1"/>
    </xf>
    <xf numFmtId="0" fontId="12" fillId="0" borderId="0" xfId="0" applyFont="1" applyFill="1" applyBorder="1" applyAlignment="1" applyProtection="1">
      <alignment horizontal="justify" wrapText="1"/>
    </xf>
    <xf numFmtId="0" fontId="7" fillId="0" borderId="15" xfId="0" applyFont="1" applyFill="1" applyBorder="1" applyAlignment="1" applyProtection="1">
      <alignment horizontal="justify" vertical="center" wrapText="1"/>
      <protection locked="0"/>
    </xf>
    <xf numFmtId="0" fontId="7" fillId="0" borderId="9"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49" fontId="8" fillId="0" borderId="0" xfId="0" applyNumberFormat="1" applyFont="1" applyFill="1" applyBorder="1" applyAlignment="1" applyProtection="1">
      <alignment horizontal="justify" vertical="center" wrapText="1"/>
    </xf>
    <xf numFmtId="0" fontId="36" fillId="0" borderId="0" xfId="0" applyFont="1" applyFill="1" applyBorder="1" applyAlignment="1" applyProtection="1">
      <alignment horizontal="center" vertical="top"/>
    </xf>
    <xf numFmtId="0" fontId="9" fillId="0" borderId="0" xfId="0" applyFont="1" applyFill="1" applyBorder="1" applyAlignment="1" applyProtection="1">
      <alignment horizontal="center" vertical="top"/>
    </xf>
    <xf numFmtId="49" fontId="8" fillId="0" borderId="0" xfId="0" applyNumberFormat="1" applyFont="1" applyFill="1" applyBorder="1" applyAlignment="1" applyProtection="1">
      <alignment horizontal="left" vertical="top" wrapText="1"/>
    </xf>
  </cellXfs>
  <cellStyles count="19">
    <cellStyle name="Dziesiętny 2" xfId="4"/>
    <cellStyle name="Dziesiętny 3" xfId="10"/>
    <cellStyle name="Normalny" xfId="0" builtinId="0"/>
    <cellStyle name="Normalny 2" xfId="1"/>
    <cellStyle name="Normalny 2 2" xfId="7"/>
    <cellStyle name="Normalny 2 3" xfId="8"/>
    <cellStyle name="Normalny 2 3 2" xfId="9"/>
    <cellStyle name="Normalny 3" xfId="5"/>
    <cellStyle name="Normalny 3 2" xfId="11"/>
    <cellStyle name="Normalny 3_Realizacja celów" xfId="12"/>
    <cellStyle name="Normalny 4" xfId="6"/>
    <cellStyle name="Normalny 5" xfId="13"/>
    <cellStyle name="Normalny 5 2" xfId="16"/>
    <cellStyle name="Normalny 6" xfId="17"/>
    <cellStyle name="Normalny 7" xfId="18"/>
    <cellStyle name="Procentowy 2" xfId="2"/>
    <cellStyle name="Procentowy 3" xfId="3"/>
    <cellStyle name="Procentowy 4" xfId="14"/>
    <cellStyle name="Procentowy 5" xfId="15"/>
  </cellStyles>
  <dxfs count="1">
    <dxf>
      <font>
        <color rgb="FF9C0006"/>
      </font>
      <fill>
        <patternFill>
          <bgColor rgb="FFFFC7CE"/>
        </patternFill>
      </fill>
    </dxf>
  </dxfs>
  <tableStyles count="0" defaultTableStyle="TableStyleMedium9" defaultPivotStyle="PivotStyleLight16"/>
  <colors>
    <mruColors>
      <color rgb="FFFFFF99"/>
      <color rgb="FFFFEB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179</xdr:row>
      <xdr:rowOff>0</xdr:rowOff>
    </xdr:from>
    <xdr:ext cx="95709" cy="209331"/>
    <xdr:sp macro="" textlink="">
      <xdr:nvSpPr>
        <xdr:cNvPr id="6" name="pole tekstowe 5">
          <a:extLst>
            <a:ext uri="{FF2B5EF4-FFF2-40B4-BE49-F238E27FC236}">
              <a16:creationId xmlns:a16="http://schemas.microsoft.com/office/drawing/2014/main" id="{00000000-0008-0000-0000-000006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95709" cy="209331"/>
    <xdr:sp macro="" textlink="">
      <xdr:nvSpPr>
        <xdr:cNvPr id="8" name="pole tekstowe 7">
          <a:extLst>
            <a:ext uri="{FF2B5EF4-FFF2-40B4-BE49-F238E27FC236}">
              <a16:creationId xmlns:a16="http://schemas.microsoft.com/office/drawing/2014/main" id="{00000000-0008-0000-0000-000008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95709" cy="209331"/>
    <xdr:sp macro="" textlink="">
      <xdr:nvSpPr>
        <xdr:cNvPr id="9" name="pole tekstowe 8">
          <a:extLst>
            <a:ext uri="{FF2B5EF4-FFF2-40B4-BE49-F238E27FC236}">
              <a16:creationId xmlns:a16="http://schemas.microsoft.com/office/drawing/2014/main" id="{00000000-0008-0000-0000-000009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95709" cy="209331"/>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4667250" y="30928917"/>
          <a:ext cx="95709" cy="209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77782" cy="198010"/>
    <xdr:sp macro="" textlink="">
      <xdr:nvSpPr>
        <xdr:cNvPr id="11" name="pole tekstowe 10">
          <a:extLst>
            <a:ext uri="{FF2B5EF4-FFF2-40B4-BE49-F238E27FC236}">
              <a16:creationId xmlns:a16="http://schemas.microsoft.com/office/drawing/2014/main" id="{00000000-0008-0000-0000-00000B000000}"/>
            </a:ext>
          </a:extLst>
        </xdr:cNvPr>
        <xdr:cNvSpPr txBox="1"/>
      </xdr:nvSpPr>
      <xdr:spPr>
        <a:xfrm>
          <a:off x="3457575" y="0"/>
          <a:ext cx="77782" cy="1980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77782" cy="199898"/>
    <xdr:sp macro="" textlink="">
      <xdr:nvSpPr>
        <xdr:cNvPr id="12" name="pole tekstowe 11">
          <a:extLst>
            <a:ext uri="{FF2B5EF4-FFF2-40B4-BE49-F238E27FC236}">
              <a16:creationId xmlns:a16="http://schemas.microsoft.com/office/drawing/2014/main" id="{00000000-0008-0000-0000-00000C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77782" cy="199898"/>
    <xdr:sp macro="" textlink="">
      <xdr:nvSpPr>
        <xdr:cNvPr id="13" name="pole tekstowe 12">
          <a:extLst>
            <a:ext uri="{FF2B5EF4-FFF2-40B4-BE49-F238E27FC236}">
              <a16:creationId xmlns:a16="http://schemas.microsoft.com/office/drawing/2014/main" id="{00000000-0008-0000-0000-00000D000000}"/>
            </a:ext>
          </a:extLst>
        </xdr:cNvPr>
        <xdr:cNvSpPr txBox="1"/>
      </xdr:nvSpPr>
      <xdr:spPr>
        <a:xfrm>
          <a:off x="3457575" y="1914525"/>
          <a:ext cx="77782" cy="19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4" name="pole tekstowe 13">
          <a:extLst>
            <a:ext uri="{FF2B5EF4-FFF2-40B4-BE49-F238E27FC236}">
              <a16:creationId xmlns:a16="http://schemas.microsoft.com/office/drawing/2014/main" id="{00000000-0008-0000-0000-00000E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5" name="pole tekstowe 14">
          <a:extLst>
            <a:ext uri="{FF2B5EF4-FFF2-40B4-BE49-F238E27FC236}">
              <a16:creationId xmlns:a16="http://schemas.microsoft.com/office/drawing/2014/main" id="{00000000-0008-0000-0000-00000F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6" name="pole tekstowe 15">
          <a:extLst>
            <a:ext uri="{FF2B5EF4-FFF2-40B4-BE49-F238E27FC236}">
              <a16:creationId xmlns:a16="http://schemas.microsoft.com/office/drawing/2014/main" id="{00000000-0008-0000-0000-000010000000}"/>
            </a:ext>
          </a:extLst>
        </xdr:cNvPr>
        <xdr:cNvSpPr txBox="1"/>
      </xdr:nvSpPr>
      <xdr:spPr>
        <a:xfrm>
          <a:off x="4495800" y="0"/>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oneCellAnchor>
    <xdr:from>
      <xdr:col>0</xdr:col>
      <xdr:colOff>0</xdr:colOff>
      <xdr:row>179</xdr:row>
      <xdr:rowOff>0</xdr:rowOff>
    </xdr:from>
    <xdr:ext cx="87505" cy="217317"/>
    <xdr:sp macro="" textlink="">
      <xdr:nvSpPr>
        <xdr:cNvPr id="17" name="pole tekstowe 16">
          <a:extLst>
            <a:ext uri="{FF2B5EF4-FFF2-40B4-BE49-F238E27FC236}">
              <a16:creationId xmlns:a16="http://schemas.microsoft.com/office/drawing/2014/main" id="{00000000-0008-0000-0000-000011000000}"/>
            </a:ext>
          </a:extLst>
        </xdr:cNvPr>
        <xdr:cNvSpPr txBox="1"/>
      </xdr:nvSpPr>
      <xdr:spPr>
        <a:xfrm>
          <a:off x="4495800" y="14963775"/>
          <a:ext cx="87505" cy="217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pl-PL"/>
        </a:p>
      </xdr:txBody>
    </xdr:sp>
    <xdr:clientData/>
  </xdr:oneCellAnchor>
  <xdr:twoCellAnchor editAs="oneCell">
    <xdr:from>
      <xdr:col>13</xdr:col>
      <xdr:colOff>76200</xdr:colOff>
      <xdr:row>1</xdr:row>
      <xdr:rowOff>343765</xdr:rowOff>
    </xdr:from>
    <xdr:to>
      <xdr:col>14</xdr:col>
      <xdr:colOff>384464</xdr:colOff>
      <xdr:row>1</xdr:row>
      <xdr:rowOff>753871</xdr:rowOff>
    </xdr:to>
    <xdr:pic>
      <xdr:nvPicPr>
        <xdr:cNvPr id="18" name="Obraz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15175" y="667615"/>
          <a:ext cx="755939" cy="410106"/>
        </a:xfrm>
        <a:prstGeom prst="rect">
          <a:avLst/>
        </a:prstGeom>
      </xdr:spPr>
    </xdr:pic>
    <xdr:clientData/>
  </xdr:twoCellAnchor>
  <xdr:twoCellAnchor editAs="oneCell">
    <xdr:from>
      <xdr:col>14</xdr:col>
      <xdr:colOff>549855</xdr:colOff>
      <xdr:row>1</xdr:row>
      <xdr:rowOff>257175</xdr:rowOff>
    </xdr:from>
    <xdr:to>
      <xdr:col>14</xdr:col>
      <xdr:colOff>1180423</xdr:colOff>
      <xdr:row>1</xdr:row>
      <xdr:rowOff>808759</xdr:rowOff>
    </xdr:to>
    <xdr:pic>
      <xdr:nvPicPr>
        <xdr:cNvPr id="19" name="Obraz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6505" y="581025"/>
          <a:ext cx="630568" cy="551584"/>
        </a:xfrm>
        <a:prstGeom prst="rect">
          <a:avLst/>
        </a:prstGeom>
      </xdr:spPr>
    </xdr:pic>
    <xdr:clientData/>
  </xdr:twoCellAnchor>
  <xdr:twoCellAnchor>
    <xdr:from>
      <xdr:col>13</xdr:col>
      <xdr:colOff>55418</xdr:colOff>
      <xdr:row>46</xdr:row>
      <xdr:rowOff>57150</xdr:rowOff>
    </xdr:from>
    <xdr:to>
      <xdr:col>13</xdr:col>
      <xdr:colOff>349827</xdr:colOff>
      <xdr:row>46</xdr:row>
      <xdr:rowOff>173183</xdr:rowOff>
    </xdr:to>
    <xdr:sp macro="" textlink="">
      <xdr:nvSpPr>
        <xdr:cNvPr id="20" name="Strzałka w lewo 19">
          <a:extLst>
            <a:ext uri="{FF2B5EF4-FFF2-40B4-BE49-F238E27FC236}">
              <a16:creationId xmlns:a16="http://schemas.microsoft.com/office/drawing/2014/main" id="{00000000-0008-0000-0000-000014000000}"/>
            </a:ext>
          </a:extLst>
        </xdr:cNvPr>
        <xdr:cNvSpPr/>
      </xdr:nvSpPr>
      <xdr:spPr>
        <a:xfrm>
          <a:off x="7094393" y="89535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13</xdr:col>
      <xdr:colOff>38100</xdr:colOff>
      <xdr:row>47</xdr:row>
      <xdr:rowOff>8659</xdr:rowOff>
    </xdr:from>
    <xdr:to>
      <xdr:col>13</xdr:col>
      <xdr:colOff>406111</xdr:colOff>
      <xdr:row>48</xdr:row>
      <xdr:rowOff>46757</xdr:rowOff>
    </xdr:to>
    <xdr:pic>
      <xdr:nvPicPr>
        <xdr:cNvPr id="21" name="Obraz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77075" y="9133609"/>
          <a:ext cx="368011" cy="161925"/>
        </a:xfrm>
        <a:prstGeom prst="rect">
          <a:avLst/>
        </a:prstGeom>
      </xdr:spPr>
    </xdr:pic>
    <xdr:clientData/>
  </xdr:twoCellAnchor>
  <xdr:twoCellAnchor>
    <xdr:from>
      <xdr:col>13</xdr:col>
      <xdr:colOff>47625</xdr:colOff>
      <xdr:row>127</xdr:row>
      <xdr:rowOff>0</xdr:rowOff>
    </xdr:from>
    <xdr:to>
      <xdr:col>13</xdr:col>
      <xdr:colOff>342034</xdr:colOff>
      <xdr:row>127</xdr:row>
      <xdr:rowOff>116033</xdr:rowOff>
    </xdr:to>
    <xdr:sp macro="" textlink="">
      <xdr:nvSpPr>
        <xdr:cNvPr id="22" name="Strzałka w lewo 21">
          <a:extLst>
            <a:ext uri="{FF2B5EF4-FFF2-40B4-BE49-F238E27FC236}">
              <a16:creationId xmlns:a16="http://schemas.microsoft.com/office/drawing/2014/main" id="{00000000-0008-0000-0000-000016000000}"/>
            </a:ext>
          </a:extLst>
        </xdr:cNvPr>
        <xdr:cNvSpPr/>
      </xdr:nvSpPr>
      <xdr:spPr>
        <a:xfrm>
          <a:off x="7086600" y="225171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134</xdr:row>
      <xdr:rowOff>0</xdr:rowOff>
    </xdr:from>
    <xdr:to>
      <xdr:col>13</xdr:col>
      <xdr:colOff>342034</xdr:colOff>
      <xdr:row>134</xdr:row>
      <xdr:rowOff>116033</xdr:rowOff>
    </xdr:to>
    <xdr:sp macro="" textlink="">
      <xdr:nvSpPr>
        <xdr:cNvPr id="23" name="Strzałka w lewo 22">
          <a:extLst>
            <a:ext uri="{FF2B5EF4-FFF2-40B4-BE49-F238E27FC236}">
              <a16:creationId xmlns:a16="http://schemas.microsoft.com/office/drawing/2014/main" id="{00000000-0008-0000-0000-000017000000}"/>
            </a:ext>
          </a:extLst>
        </xdr:cNvPr>
        <xdr:cNvSpPr/>
      </xdr:nvSpPr>
      <xdr:spPr>
        <a:xfrm>
          <a:off x="7086600" y="238410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141</xdr:row>
      <xdr:rowOff>0</xdr:rowOff>
    </xdr:from>
    <xdr:to>
      <xdr:col>13</xdr:col>
      <xdr:colOff>342034</xdr:colOff>
      <xdr:row>141</xdr:row>
      <xdr:rowOff>116033</xdr:rowOff>
    </xdr:to>
    <xdr:sp macro="" textlink="">
      <xdr:nvSpPr>
        <xdr:cNvPr id="24" name="Strzałka w lewo 23">
          <a:extLst>
            <a:ext uri="{FF2B5EF4-FFF2-40B4-BE49-F238E27FC236}">
              <a16:creationId xmlns:a16="http://schemas.microsoft.com/office/drawing/2014/main" id="{00000000-0008-0000-0000-000018000000}"/>
            </a:ext>
          </a:extLst>
        </xdr:cNvPr>
        <xdr:cNvSpPr/>
      </xdr:nvSpPr>
      <xdr:spPr>
        <a:xfrm>
          <a:off x="7086600" y="2525077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13</xdr:col>
      <xdr:colOff>47625</xdr:colOff>
      <xdr:row>148</xdr:row>
      <xdr:rowOff>0</xdr:rowOff>
    </xdr:from>
    <xdr:to>
      <xdr:col>13</xdr:col>
      <xdr:colOff>342034</xdr:colOff>
      <xdr:row>148</xdr:row>
      <xdr:rowOff>116033</xdr:rowOff>
    </xdr:to>
    <xdr:sp macro="" textlink="">
      <xdr:nvSpPr>
        <xdr:cNvPr id="25" name="Strzałka w lewo 24">
          <a:extLst>
            <a:ext uri="{FF2B5EF4-FFF2-40B4-BE49-F238E27FC236}">
              <a16:creationId xmlns:a16="http://schemas.microsoft.com/office/drawing/2014/main" id="{00000000-0008-0000-0000-000019000000}"/>
            </a:ext>
          </a:extLst>
        </xdr:cNvPr>
        <xdr:cNvSpPr/>
      </xdr:nvSpPr>
      <xdr:spPr>
        <a:xfrm>
          <a:off x="7086600" y="266033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13</xdr:col>
      <xdr:colOff>47625</xdr:colOff>
      <xdr:row>128</xdr:row>
      <xdr:rowOff>0</xdr:rowOff>
    </xdr:from>
    <xdr:to>
      <xdr:col>13</xdr:col>
      <xdr:colOff>415636</xdr:colOff>
      <xdr:row>128</xdr:row>
      <xdr:rowOff>161925</xdr:rowOff>
    </xdr:to>
    <xdr:pic>
      <xdr:nvPicPr>
        <xdr:cNvPr id="29" name="Obraz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2640925"/>
          <a:ext cx="368011" cy="161925"/>
        </a:xfrm>
        <a:prstGeom prst="rect">
          <a:avLst/>
        </a:prstGeom>
      </xdr:spPr>
    </xdr:pic>
    <xdr:clientData/>
  </xdr:twoCellAnchor>
  <xdr:twoCellAnchor editAs="oneCell">
    <xdr:from>
      <xdr:col>13</xdr:col>
      <xdr:colOff>47625</xdr:colOff>
      <xdr:row>135</xdr:row>
      <xdr:rowOff>0</xdr:rowOff>
    </xdr:from>
    <xdr:to>
      <xdr:col>13</xdr:col>
      <xdr:colOff>415636</xdr:colOff>
      <xdr:row>135</xdr:row>
      <xdr:rowOff>161925</xdr:rowOff>
    </xdr:to>
    <xdr:pic>
      <xdr:nvPicPr>
        <xdr:cNvPr id="30" name="Obraz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3964900"/>
          <a:ext cx="368011" cy="161925"/>
        </a:xfrm>
        <a:prstGeom prst="rect">
          <a:avLst/>
        </a:prstGeom>
      </xdr:spPr>
    </xdr:pic>
    <xdr:clientData/>
  </xdr:twoCellAnchor>
  <xdr:twoCellAnchor editAs="oneCell">
    <xdr:from>
      <xdr:col>13</xdr:col>
      <xdr:colOff>47625</xdr:colOff>
      <xdr:row>142</xdr:row>
      <xdr:rowOff>0</xdr:rowOff>
    </xdr:from>
    <xdr:to>
      <xdr:col>13</xdr:col>
      <xdr:colOff>415636</xdr:colOff>
      <xdr:row>142</xdr:row>
      <xdr:rowOff>161925</xdr:rowOff>
    </xdr:to>
    <xdr:pic>
      <xdr:nvPicPr>
        <xdr:cNvPr id="31" name="Obraz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5374600"/>
          <a:ext cx="368011" cy="161925"/>
        </a:xfrm>
        <a:prstGeom prst="rect">
          <a:avLst/>
        </a:prstGeom>
      </xdr:spPr>
    </xdr:pic>
    <xdr:clientData/>
  </xdr:twoCellAnchor>
  <xdr:twoCellAnchor editAs="oneCell">
    <xdr:from>
      <xdr:col>13</xdr:col>
      <xdr:colOff>47625</xdr:colOff>
      <xdr:row>149</xdr:row>
      <xdr:rowOff>0</xdr:rowOff>
    </xdr:from>
    <xdr:to>
      <xdr:col>13</xdr:col>
      <xdr:colOff>415636</xdr:colOff>
      <xdr:row>149</xdr:row>
      <xdr:rowOff>161925</xdr:rowOff>
    </xdr:to>
    <xdr:pic>
      <xdr:nvPicPr>
        <xdr:cNvPr id="32" name="Obraz 31">
          <a:extLst>
            <a:ext uri="{FF2B5EF4-FFF2-40B4-BE49-F238E27FC236}">
              <a16:creationId xmlns:a16="http://schemas.microsoft.com/office/drawing/2014/main" id="{00000000-0008-0000-00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86600" y="26727150"/>
          <a:ext cx="368011" cy="161925"/>
        </a:xfrm>
        <a:prstGeom prst="rect">
          <a:avLst/>
        </a:prstGeom>
      </xdr:spPr>
    </xdr:pic>
    <xdr:clientData/>
  </xdr:twoCellAnchor>
  <xdr:twoCellAnchor editAs="oneCell">
    <xdr:from>
      <xdr:col>13</xdr:col>
      <xdr:colOff>76200</xdr:colOff>
      <xdr:row>152</xdr:row>
      <xdr:rowOff>57150</xdr:rowOff>
    </xdr:from>
    <xdr:to>
      <xdr:col>13</xdr:col>
      <xdr:colOff>342900</xdr:colOff>
      <xdr:row>154</xdr:row>
      <xdr:rowOff>9525</xdr:rowOff>
    </xdr:to>
    <xdr:pic>
      <xdr:nvPicPr>
        <xdr:cNvPr id="33" name="Obraz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15175" y="27698700"/>
          <a:ext cx="266700" cy="276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49698</xdr:colOff>
      <xdr:row>19</xdr:row>
      <xdr:rowOff>49698</xdr:rowOff>
    </xdr:from>
    <xdr:to>
      <xdr:col>6</xdr:col>
      <xdr:colOff>344107</xdr:colOff>
      <xdr:row>19</xdr:row>
      <xdr:rowOff>165731</xdr:rowOff>
    </xdr:to>
    <xdr:sp macro="" textlink="">
      <xdr:nvSpPr>
        <xdr:cNvPr id="5" name="Strzałka w lewo 4">
          <a:extLst>
            <a:ext uri="{FF2B5EF4-FFF2-40B4-BE49-F238E27FC236}">
              <a16:creationId xmlns:a16="http://schemas.microsoft.com/office/drawing/2014/main" id="{00000000-0008-0000-0100-000005000000}"/>
            </a:ext>
          </a:extLst>
        </xdr:cNvPr>
        <xdr:cNvSpPr/>
      </xdr:nvSpPr>
      <xdr:spPr>
        <a:xfrm>
          <a:off x="6924263" y="9773481"/>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6</xdr:col>
      <xdr:colOff>49698</xdr:colOff>
      <xdr:row>19</xdr:row>
      <xdr:rowOff>198372</xdr:rowOff>
    </xdr:from>
    <xdr:to>
      <xdr:col>6</xdr:col>
      <xdr:colOff>417709</xdr:colOff>
      <xdr:row>21</xdr:row>
      <xdr:rowOff>12428</xdr:rowOff>
    </xdr:to>
    <xdr:pic>
      <xdr:nvPicPr>
        <xdr:cNvPr id="6" name="Obraz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4263" y="9922155"/>
          <a:ext cx="368011" cy="161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47625</xdr:colOff>
      <xdr:row>7</xdr:row>
      <xdr:rowOff>133350</xdr:rowOff>
    </xdr:from>
    <xdr:to>
      <xdr:col>14</xdr:col>
      <xdr:colOff>342034</xdr:colOff>
      <xdr:row>7</xdr:row>
      <xdr:rowOff>249383</xdr:rowOff>
    </xdr:to>
    <xdr:sp macro="" textlink="">
      <xdr:nvSpPr>
        <xdr:cNvPr id="19" name="Strzałka w lewo 18">
          <a:extLst>
            <a:ext uri="{FF2B5EF4-FFF2-40B4-BE49-F238E27FC236}">
              <a16:creationId xmlns:a16="http://schemas.microsoft.com/office/drawing/2014/main" id="{00000000-0008-0000-0200-000013000000}"/>
            </a:ext>
          </a:extLst>
        </xdr:cNvPr>
        <xdr:cNvSpPr/>
      </xdr:nvSpPr>
      <xdr:spPr>
        <a:xfrm>
          <a:off x="7019925" y="18859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14</xdr:row>
      <xdr:rowOff>57150</xdr:rowOff>
    </xdr:from>
    <xdr:to>
      <xdr:col>14</xdr:col>
      <xdr:colOff>342034</xdr:colOff>
      <xdr:row>14</xdr:row>
      <xdr:rowOff>173183</xdr:rowOff>
    </xdr:to>
    <xdr:sp macro="" textlink="">
      <xdr:nvSpPr>
        <xdr:cNvPr id="20" name="Strzałka w lewo 19">
          <a:extLst>
            <a:ext uri="{FF2B5EF4-FFF2-40B4-BE49-F238E27FC236}">
              <a16:creationId xmlns:a16="http://schemas.microsoft.com/office/drawing/2014/main" id="{00000000-0008-0000-0200-000014000000}"/>
            </a:ext>
          </a:extLst>
        </xdr:cNvPr>
        <xdr:cNvSpPr/>
      </xdr:nvSpPr>
      <xdr:spPr>
        <a:xfrm>
          <a:off x="7019925" y="35623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19</xdr:row>
      <xdr:rowOff>57150</xdr:rowOff>
    </xdr:from>
    <xdr:to>
      <xdr:col>14</xdr:col>
      <xdr:colOff>342034</xdr:colOff>
      <xdr:row>19</xdr:row>
      <xdr:rowOff>173183</xdr:rowOff>
    </xdr:to>
    <xdr:sp macro="" textlink="">
      <xdr:nvSpPr>
        <xdr:cNvPr id="21" name="Strzałka w lewo 20">
          <a:extLst>
            <a:ext uri="{FF2B5EF4-FFF2-40B4-BE49-F238E27FC236}">
              <a16:creationId xmlns:a16="http://schemas.microsoft.com/office/drawing/2014/main" id="{00000000-0008-0000-0200-000015000000}"/>
            </a:ext>
          </a:extLst>
        </xdr:cNvPr>
        <xdr:cNvSpPr/>
      </xdr:nvSpPr>
      <xdr:spPr>
        <a:xfrm>
          <a:off x="7019925" y="47053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45</xdr:row>
      <xdr:rowOff>28575</xdr:rowOff>
    </xdr:from>
    <xdr:to>
      <xdr:col>14</xdr:col>
      <xdr:colOff>342034</xdr:colOff>
      <xdr:row>46</xdr:row>
      <xdr:rowOff>0</xdr:rowOff>
    </xdr:to>
    <xdr:sp macro="" textlink="">
      <xdr:nvSpPr>
        <xdr:cNvPr id="22" name="Strzałka w lewo 21">
          <a:extLst>
            <a:ext uri="{FF2B5EF4-FFF2-40B4-BE49-F238E27FC236}">
              <a16:creationId xmlns:a16="http://schemas.microsoft.com/office/drawing/2014/main" id="{00000000-0008-0000-0200-000016000000}"/>
            </a:ext>
          </a:extLst>
        </xdr:cNvPr>
        <xdr:cNvSpPr/>
      </xdr:nvSpPr>
      <xdr:spPr>
        <a:xfrm>
          <a:off x="7019925" y="103632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14</xdr:col>
      <xdr:colOff>47625</xdr:colOff>
      <xdr:row>67</xdr:row>
      <xdr:rowOff>104775</xdr:rowOff>
    </xdr:from>
    <xdr:to>
      <xdr:col>14</xdr:col>
      <xdr:colOff>342034</xdr:colOff>
      <xdr:row>67</xdr:row>
      <xdr:rowOff>220808</xdr:rowOff>
    </xdr:to>
    <xdr:sp macro="" textlink="">
      <xdr:nvSpPr>
        <xdr:cNvPr id="23" name="Strzałka w lewo 22">
          <a:extLst>
            <a:ext uri="{FF2B5EF4-FFF2-40B4-BE49-F238E27FC236}">
              <a16:creationId xmlns:a16="http://schemas.microsoft.com/office/drawing/2014/main" id="{00000000-0008-0000-0200-000017000000}"/>
            </a:ext>
          </a:extLst>
        </xdr:cNvPr>
        <xdr:cNvSpPr/>
      </xdr:nvSpPr>
      <xdr:spPr>
        <a:xfrm>
          <a:off x="7019925" y="170116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14</xdr:col>
      <xdr:colOff>57150</xdr:colOff>
      <xdr:row>8</xdr:row>
      <xdr:rowOff>95250</xdr:rowOff>
    </xdr:from>
    <xdr:to>
      <xdr:col>14</xdr:col>
      <xdr:colOff>425161</xdr:colOff>
      <xdr:row>8</xdr:row>
      <xdr:rowOff>257175</xdr:rowOff>
    </xdr:to>
    <xdr:pic>
      <xdr:nvPicPr>
        <xdr:cNvPr id="25" name="Obraz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9450" y="2228850"/>
          <a:ext cx="368011" cy="161925"/>
        </a:xfrm>
        <a:prstGeom prst="rect">
          <a:avLst/>
        </a:prstGeom>
      </xdr:spPr>
    </xdr:pic>
    <xdr:clientData/>
  </xdr:twoCellAnchor>
  <xdr:twoCellAnchor editAs="oneCell">
    <xdr:from>
      <xdr:col>14</xdr:col>
      <xdr:colOff>47625</xdr:colOff>
      <xdr:row>15</xdr:row>
      <xdr:rowOff>38100</xdr:rowOff>
    </xdr:from>
    <xdr:to>
      <xdr:col>14</xdr:col>
      <xdr:colOff>415636</xdr:colOff>
      <xdr:row>15</xdr:row>
      <xdr:rowOff>200025</xdr:rowOff>
    </xdr:to>
    <xdr:pic>
      <xdr:nvPicPr>
        <xdr:cNvPr id="26" name="Obraz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3771900"/>
          <a:ext cx="368011" cy="161925"/>
        </a:xfrm>
        <a:prstGeom prst="rect">
          <a:avLst/>
        </a:prstGeom>
      </xdr:spPr>
    </xdr:pic>
    <xdr:clientData/>
  </xdr:twoCellAnchor>
  <xdr:twoCellAnchor editAs="oneCell">
    <xdr:from>
      <xdr:col>14</xdr:col>
      <xdr:colOff>47625</xdr:colOff>
      <xdr:row>20</xdr:row>
      <xdr:rowOff>47625</xdr:rowOff>
    </xdr:from>
    <xdr:to>
      <xdr:col>14</xdr:col>
      <xdr:colOff>415636</xdr:colOff>
      <xdr:row>20</xdr:row>
      <xdr:rowOff>209550</xdr:rowOff>
    </xdr:to>
    <xdr:pic>
      <xdr:nvPicPr>
        <xdr:cNvPr id="27" name="Obraz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4924425"/>
          <a:ext cx="368011" cy="161925"/>
        </a:xfrm>
        <a:prstGeom prst="rect">
          <a:avLst/>
        </a:prstGeom>
      </xdr:spPr>
    </xdr:pic>
    <xdr:clientData/>
  </xdr:twoCellAnchor>
  <xdr:twoCellAnchor editAs="oneCell">
    <xdr:from>
      <xdr:col>14</xdr:col>
      <xdr:colOff>47625</xdr:colOff>
      <xdr:row>46</xdr:row>
      <xdr:rowOff>85725</xdr:rowOff>
    </xdr:from>
    <xdr:to>
      <xdr:col>14</xdr:col>
      <xdr:colOff>415636</xdr:colOff>
      <xdr:row>46</xdr:row>
      <xdr:rowOff>247650</xdr:rowOff>
    </xdr:to>
    <xdr:pic>
      <xdr:nvPicPr>
        <xdr:cNvPr id="28" name="Obraz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11020425"/>
          <a:ext cx="368011" cy="161925"/>
        </a:xfrm>
        <a:prstGeom prst="rect">
          <a:avLst/>
        </a:prstGeom>
      </xdr:spPr>
    </xdr:pic>
    <xdr:clientData/>
  </xdr:twoCellAnchor>
  <xdr:twoCellAnchor editAs="oneCell">
    <xdr:from>
      <xdr:col>14</xdr:col>
      <xdr:colOff>47625</xdr:colOff>
      <xdr:row>68</xdr:row>
      <xdr:rowOff>0</xdr:rowOff>
    </xdr:from>
    <xdr:to>
      <xdr:col>14</xdr:col>
      <xdr:colOff>415636</xdr:colOff>
      <xdr:row>68</xdr:row>
      <xdr:rowOff>161925</xdr:rowOff>
    </xdr:to>
    <xdr:pic>
      <xdr:nvPicPr>
        <xdr:cNvPr id="29" name="Obraz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19925" y="17249775"/>
          <a:ext cx="368011" cy="161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23</xdr:col>
      <xdr:colOff>47625</xdr:colOff>
      <xdr:row>10</xdr:row>
      <xdr:rowOff>28575</xdr:rowOff>
    </xdr:from>
    <xdr:to>
      <xdr:col>23</xdr:col>
      <xdr:colOff>342034</xdr:colOff>
      <xdr:row>10</xdr:row>
      <xdr:rowOff>144608</xdr:rowOff>
    </xdr:to>
    <xdr:sp macro="" textlink="">
      <xdr:nvSpPr>
        <xdr:cNvPr id="2" name="Strzałka w lewo 1">
          <a:extLst>
            <a:ext uri="{FF2B5EF4-FFF2-40B4-BE49-F238E27FC236}">
              <a16:creationId xmlns:a16="http://schemas.microsoft.com/office/drawing/2014/main" id="{00000000-0008-0000-0300-000002000000}"/>
            </a:ext>
          </a:extLst>
        </xdr:cNvPr>
        <xdr:cNvSpPr/>
      </xdr:nvSpPr>
      <xdr:spPr>
        <a:xfrm>
          <a:off x="14430375" y="24574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15</xdr:row>
      <xdr:rowOff>28575</xdr:rowOff>
    </xdr:from>
    <xdr:to>
      <xdr:col>23</xdr:col>
      <xdr:colOff>342034</xdr:colOff>
      <xdr:row>15</xdr:row>
      <xdr:rowOff>144608</xdr:rowOff>
    </xdr:to>
    <xdr:sp macro="" textlink="">
      <xdr:nvSpPr>
        <xdr:cNvPr id="3" name="Strzałka w lewo 2">
          <a:extLst>
            <a:ext uri="{FF2B5EF4-FFF2-40B4-BE49-F238E27FC236}">
              <a16:creationId xmlns:a16="http://schemas.microsoft.com/office/drawing/2014/main" id="{00000000-0008-0000-0300-000003000000}"/>
            </a:ext>
          </a:extLst>
        </xdr:cNvPr>
        <xdr:cNvSpPr/>
      </xdr:nvSpPr>
      <xdr:spPr>
        <a:xfrm>
          <a:off x="14430375" y="33147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20</xdr:row>
      <xdr:rowOff>28575</xdr:rowOff>
    </xdr:from>
    <xdr:to>
      <xdr:col>23</xdr:col>
      <xdr:colOff>342034</xdr:colOff>
      <xdr:row>20</xdr:row>
      <xdr:rowOff>144608</xdr:rowOff>
    </xdr:to>
    <xdr:sp macro="" textlink="">
      <xdr:nvSpPr>
        <xdr:cNvPr id="4" name="Strzałka w lewo 3">
          <a:extLst>
            <a:ext uri="{FF2B5EF4-FFF2-40B4-BE49-F238E27FC236}">
              <a16:creationId xmlns:a16="http://schemas.microsoft.com/office/drawing/2014/main" id="{00000000-0008-0000-0300-000004000000}"/>
            </a:ext>
          </a:extLst>
        </xdr:cNvPr>
        <xdr:cNvSpPr/>
      </xdr:nvSpPr>
      <xdr:spPr>
        <a:xfrm>
          <a:off x="14430375" y="41719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26</xdr:row>
      <xdr:rowOff>28575</xdr:rowOff>
    </xdr:from>
    <xdr:to>
      <xdr:col>23</xdr:col>
      <xdr:colOff>342034</xdr:colOff>
      <xdr:row>26</xdr:row>
      <xdr:rowOff>144608</xdr:rowOff>
    </xdr:to>
    <xdr:sp macro="" textlink="">
      <xdr:nvSpPr>
        <xdr:cNvPr id="5" name="Strzałka w lewo 4">
          <a:extLst>
            <a:ext uri="{FF2B5EF4-FFF2-40B4-BE49-F238E27FC236}">
              <a16:creationId xmlns:a16="http://schemas.microsoft.com/office/drawing/2014/main" id="{00000000-0008-0000-0300-000005000000}"/>
            </a:ext>
          </a:extLst>
        </xdr:cNvPr>
        <xdr:cNvSpPr/>
      </xdr:nvSpPr>
      <xdr:spPr>
        <a:xfrm>
          <a:off x="14430375" y="520065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23</xdr:col>
      <xdr:colOff>47625</xdr:colOff>
      <xdr:row>31</xdr:row>
      <xdr:rowOff>28575</xdr:rowOff>
    </xdr:from>
    <xdr:to>
      <xdr:col>23</xdr:col>
      <xdr:colOff>342034</xdr:colOff>
      <xdr:row>31</xdr:row>
      <xdr:rowOff>144608</xdr:rowOff>
    </xdr:to>
    <xdr:sp macro="" textlink="">
      <xdr:nvSpPr>
        <xdr:cNvPr id="6" name="Strzałka w lewo 5">
          <a:extLst>
            <a:ext uri="{FF2B5EF4-FFF2-40B4-BE49-F238E27FC236}">
              <a16:creationId xmlns:a16="http://schemas.microsoft.com/office/drawing/2014/main" id="{00000000-0008-0000-0300-000006000000}"/>
            </a:ext>
          </a:extLst>
        </xdr:cNvPr>
        <xdr:cNvSpPr/>
      </xdr:nvSpPr>
      <xdr:spPr>
        <a:xfrm>
          <a:off x="14430375" y="6057900"/>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23</xdr:col>
      <xdr:colOff>47625</xdr:colOff>
      <xdr:row>11</xdr:row>
      <xdr:rowOff>9525</xdr:rowOff>
    </xdr:from>
    <xdr:to>
      <xdr:col>23</xdr:col>
      <xdr:colOff>415636</xdr:colOff>
      <xdr:row>12</xdr:row>
      <xdr:rowOff>0</xdr:rowOff>
    </xdr:to>
    <xdr:pic>
      <xdr:nvPicPr>
        <xdr:cNvPr id="7" name="Obraz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2609850"/>
          <a:ext cx="368011" cy="161925"/>
        </a:xfrm>
        <a:prstGeom prst="rect">
          <a:avLst/>
        </a:prstGeom>
      </xdr:spPr>
    </xdr:pic>
    <xdr:clientData/>
  </xdr:twoCellAnchor>
  <xdr:twoCellAnchor editAs="oneCell">
    <xdr:from>
      <xdr:col>23</xdr:col>
      <xdr:colOff>47625</xdr:colOff>
      <xdr:row>16</xdr:row>
      <xdr:rowOff>9525</xdr:rowOff>
    </xdr:from>
    <xdr:to>
      <xdr:col>23</xdr:col>
      <xdr:colOff>415636</xdr:colOff>
      <xdr:row>17</xdr:row>
      <xdr:rowOff>0</xdr:rowOff>
    </xdr:to>
    <xdr:pic>
      <xdr:nvPicPr>
        <xdr:cNvPr id="8" name="Obraz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3467100"/>
          <a:ext cx="368011" cy="161925"/>
        </a:xfrm>
        <a:prstGeom prst="rect">
          <a:avLst/>
        </a:prstGeom>
      </xdr:spPr>
    </xdr:pic>
    <xdr:clientData/>
  </xdr:twoCellAnchor>
  <xdr:twoCellAnchor editAs="oneCell">
    <xdr:from>
      <xdr:col>23</xdr:col>
      <xdr:colOff>47625</xdr:colOff>
      <xdr:row>21</xdr:row>
      <xdr:rowOff>9525</xdr:rowOff>
    </xdr:from>
    <xdr:to>
      <xdr:col>23</xdr:col>
      <xdr:colOff>415636</xdr:colOff>
      <xdr:row>22</xdr:row>
      <xdr:rowOff>0</xdr:rowOff>
    </xdr:to>
    <xdr:pic>
      <xdr:nvPicPr>
        <xdr:cNvPr id="9" name="Obraz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4324350"/>
          <a:ext cx="368011" cy="161925"/>
        </a:xfrm>
        <a:prstGeom prst="rect">
          <a:avLst/>
        </a:prstGeom>
      </xdr:spPr>
    </xdr:pic>
    <xdr:clientData/>
  </xdr:twoCellAnchor>
  <xdr:twoCellAnchor editAs="oneCell">
    <xdr:from>
      <xdr:col>23</xdr:col>
      <xdr:colOff>47625</xdr:colOff>
      <xdr:row>27</xdr:row>
      <xdr:rowOff>9525</xdr:rowOff>
    </xdr:from>
    <xdr:to>
      <xdr:col>23</xdr:col>
      <xdr:colOff>415636</xdr:colOff>
      <xdr:row>28</xdr:row>
      <xdr:rowOff>0</xdr:rowOff>
    </xdr:to>
    <xdr:pic>
      <xdr:nvPicPr>
        <xdr:cNvPr id="10" name="Obraz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5353050"/>
          <a:ext cx="368011" cy="161925"/>
        </a:xfrm>
        <a:prstGeom prst="rect">
          <a:avLst/>
        </a:prstGeom>
      </xdr:spPr>
    </xdr:pic>
    <xdr:clientData/>
  </xdr:twoCellAnchor>
  <xdr:twoCellAnchor editAs="oneCell">
    <xdr:from>
      <xdr:col>23</xdr:col>
      <xdr:colOff>47625</xdr:colOff>
      <xdr:row>32</xdr:row>
      <xdr:rowOff>76200</xdr:rowOff>
    </xdr:from>
    <xdr:to>
      <xdr:col>23</xdr:col>
      <xdr:colOff>415636</xdr:colOff>
      <xdr:row>32</xdr:row>
      <xdr:rowOff>238125</xdr:rowOff>
    </xdr:to>
    <xdr:pic>
      <xdr:nvPicPr>
        <xdr:cNvPr id="11" name="Obraz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30375" y="6486525"/>
          <a:ext cx="368011" cy="161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57150</xdr:colOff>
      <xdr:row>12</xdr:row>
      <xdr:rowOff>104775</xdr:rowOff>
    </xdr:from>
    <xdr:to>
      <xdr:col>10</xdr:col>
      <xdr:colOff>351559</xdr:colOff>
      <xdr:row>12</xdr:row>
      <xdr:rowOff>220808</xdr:rowOff>
    </xdr:to>
    <xdr:sp macro="" textlink="">
      <xdr:nvSpPr>
        <xdr:cNvPr id="2" name="Strzałka w lewo 1">
          <a:extLst>
            <a:ext uri="{FF2B5EF4-FFF2-40B4-BE49-F238E27FC236}">
              <a16:creationId xmlns:a16="http://schemas.microsoft.com/office/drawing/2014/main" id="{00000000-0008-0000-0400-000002000000}"/>
            </a:ext>
          </a:extLst>
        </xdr:cNvPr>
        <xdr:cNvSpPr/>
      </xdr:nvSpPr>
      <xdr:spPr>
        <a:xfrm>
          <a:off x="10353675" y="4086225"/>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10</xdr:col>
      <xdr:colOff>57150</xdr:colOff>
      <xdr:row>12</xdr:row>
      <xdr:rowOff>295275</xdr:rowOff>
    </xdr:from>
    <xdr:to>
      <xdr:col>10</xdr:col>
      <xdr:colOff>425161</xdr:colOff>
      <xdr:row>14</xdr:row>
      <xdr:rowOff>142875</xdr:rowOff>
    </xdr:to>
    <xdr:pic>
      <xdr:nvPicPr>
        <xdr:cNvPr id="3" name="Obraz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3675" y="4276725"/>
          <a:ext cx="368011" cy="161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49698</xdr:colOff>
      <xdr:row>21</xdr:row>
      <xdr:rowOff>91113</xdr:rowOff>
    </xdr:from>
    <xdr:to>
      <xdr:col>4</xdr:col>
      <xdr:colOff>344107</xdr:colOff>
      <xdr:row>21</xdr:row>
      <xdr:rowOff>207146</xdr:rowOff>
    </xdr:to>
    <xdr:sp macro="" textlink="">
      <xdr:nvSpPr>
        <xdr:cNvPr id="20" name="Strzałka w lewo 19">
          <a:extLst>
            <a:ext uri="{FF2B5EF4-FFF2-40B4-BE49-F238E27FC236}">
              <a16:creationId xmlns:a16="http://schemas.microsoft.com/office/drawing/2014/main" id="{00000000-0008-0000-0500-000014000000}"/>
            </a:ext>
          </a:extLst>
        </xdr:cNvPr>
        <xdr:cNvSpPr/>
      </xdr:nvSpPr>
      <xdr:spPr>
        <a:xfrm>
          <a:off x="6882850" y="10552048"/>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49698</xdr:colOff>
      <xdr:row>22</xdr:row>
      <xdr:rowOff>8289</xdr:rowOff>
    </xdr:from>
    <xdr:to>
      <xdr:col>4</xdr:col>
      <xdr:colOff>417709</xdr:colOff>
      <xdr:row>22</xdr:row>
      <xdr:rowOff>174111</xdr:rowOff>
    </xdr:to>
    <xdr:pic>
      <xdr:nvPicPr>
        <xdr:cNvPr id="21" name="Obraz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82850" y="10775680"/>
          <a:ext cx="368011" cy="165822"/>
        </a:xfrm>
        <a:prstGeom prst="rect">
          <a:avLst/>
        </a:prstGeom>
      </xdr:spPr>
    </xdr:pic>
    <xdr:clientData/>
  </xdr:twoCellAnchor>
  <xdr:twoCellAnchor>
    <xdr:from>
      <xdr:col>4</xdr:col>
      <xdr:colOff>49698</xdr:colOff>
      <xdr:row>29</xdr:row>
      <xdr:rowOff>91113</xdr:rowOff>
    </xdr:from>
    <xdr:to>
      <xdr:col>4</xdr:col>
      <xdr:colOff>344107</xdr:colOff>
      <xdr:row>29</xdr:row>
      <xdr:rowOff>207146</xdr:rowOff>
    </xdr:to>
    <xdr:sp macro="" textlink="">
      <xdr:nvSpPr>
        <xdr:cNvPr id="22" name="Strzałka w lewo 21">
          <a:extLst>
            <a:ext uri="{FF2B5EF4-FFF2-40B4-BE49-F238E27FC236}">
              <a16:creationId xmlns:a16="http://schemas.microsoft.com/office/drawing/2014/main" id="{00000000-0008-0000-0500-000016000000}"/>
            </a:ext>
          </a:extLst>
        </xdr:cNvPr>
        <xdr:cNvSpPr/>
      </xdr:nvSpPr>
      <xdr:spPr>
        <a:xfrm>
          <a:off x="6882850" y="15107483"/>
          <a:ext cx="294409" cy="116033"/>
        </a:xfrm>
        <a:prstGeom prst="leftArrow">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4</xdr:col>
      <xdr:colOff>59223</xdr:colOff>
      <xdr:row>30</xdr:row>
      <xdr:rowOff>17814</xdr:rowOff>
    </xdr:from>
    <xdr:to>
      <xdr:col>4</xdr:col>
      <xdr:colOff>427234</xdr:colOff>
      <xdr:row>31</xdr:row>
      <xdr:rowOff>167308</xdr:rowOff>
    </xdr:to>
    <xdr:pic>
      <xdr:nvPicPr>
        <xdr:cNvPr id="23" name="Obraz 22">
          <a:extLst>
            <a:ext uri="{FF2B5EF4-FFF2-40B4-BE49-F238E27FC236}">
              <a16:creationId xmlns:a16="http://schemas.microsoft.com/office/drawing/2014/main" id="{00000000-0008-0000-05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98173" y="17439039"/>
          <a:ext cx="368011" cy="165822"/>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P179"/>
  <sheetViews>
    <sheetView showGridLines="0" tabSelected="1" view="pageBreakPreview" zoomScale="130" zoomScaleNormal="110" zoomScaleSheetLayoutView="130" zoomScalePageLayoutView="110" workbookViewId="0">
      <selection activeCell="A68" sqref="A68:M68"/>
    </sheetView>
  </sheetViews>
  <sheetFormatPr defaultColWidth="9.140625" defaultRowHeight="12"/>
  <cols>
    <col min="1" max="1" width="3.7109375" style="1" customWidth="1"/>
    <col min="2" max="2" width="5.5703125" style="1" customWidth="1"/>
    <col min="3" max="3" width="3.5703125" style="1" customWidth="1"/>
    <col min="4" max="4" width="9.7109375" style="1" customWidth="1"/>
    <col min="5" max="5" width="11.7109375" style="1" bestFit="1" customWidth="1"/>
    <col min="6" max="6" width="3" style="1" bestFit="1" customWidth="1"/>
    <col min="7" max="7" width="6.7109375" style="1" bestFit="1" customWidth="1"/>
    <col min="8" max="8" width="1.42578125" style="1" bestFit="1" customWidth="1"/>
    <col min="9" max="9" width="3.28515625" style="1" bestFit="1" customWidth="1"/>
    <col min="10" max="10" width="8.42578125" style="1" customWidth="1"/>
    <col min="11" max="11" width="19.7109375" style="1" customWidth="1"/>
    <col min="12" max="12" width="10.5703125" style="1" customWidth="1"/>
    <col min="13" max="13" width="16.7109375" style="1" customWidth="1"/>
    <col min="14" max="14" width="6.7109375" style="1" customWidth="1"/>
    <col min="15" max="15" width="19" style="1" customWidth="1"/>
    <col min="16" max="16" width="17" style="1" hidden="1" customWidth="1"/>
    <col min="17" max="16384" width="9.140625" style="1"/>
  </cols>
  <sheetData>
    <row r="1" spans="1:16" ht="15.75" customHeight="1">
      <c r="A1" s="422" t="s">
        <v>458</v>
      </c>
      <c r="B1" s="422"/>
      <c r="C1" s="422"/>
      <c r="D1" s="422"/>
      <c r="E1" s="422"/>
      <c r="F1" s="422"/>
      <c r="G1" s="422"/>
      <c r="H1" s="422"/>
      <c r="I1" s="422"/>
      <c r="J1" s="422"/>
      <c r="L1" s="46" t="s">
        <v>153</v>
      </c>
      <c r="M1" s="45" t="s">
        <v>209</v>
      </c>
    </row>
    <row r="2" spans="1:16" ht="71.25" customHeight="1">
      <c r="A2" s="422"/>
      <c r="B2" s="422"/>
      <c r="C2" s="422"/>
      <c r="D2" s="422"/>
      <c r="E2" s="422"/>
      <c r="F2" s="422"/>
      <c r="G2" s="422"/>
      <c r="H2" s="422"/>
      <c r="I2" s="422"/>
      <c r="J2" s="422"/>
    </row>
    <row r="3" spans="1:16" ht="20.25" customHeight="1">
      <c r="A3" s="422"/>
      <c r="B3" s="422"/>
      <c r="C3" s="422"/>
      <c r="D3" s="422"/>
      <c r="E3" s="422"/>
      <c r="F3" s="422"/>
      <c r="G3" s="422"/>
      <c r="H3" s="422"/>
      <c r="I3" s="422"/>
      <c r="J3" s="422"/>
      <c r="K3" s="429" t="s">
        <v>239</v>
      </c>
      <c r="L3" s="429"/>
      <c r="M3" s="429"/>
      <c r="N3" s="461" t="s">
        <v>263</v>
      </c>
      <c r="O3" s="461"/>
    </row>
    <row r="4" spans="1:16" ht="24" customHeight="1">
      <c r="A4" s="422"/>
      <c r="B4" s="422"/>
      <c r="C4" s="422"/>
      <c r="D4" s="422"/>
      <c r="E4" s="422"/>
      <c r="F4" s="422"/>
      <c r="G4" s="422"/>
      <c r="H4" s="422"/>
      <c r="I4" s="422"/>
      <c r="J4" s="422"/>
      <c r="K4" s="43" t="s">
        <v>238</v>
      </c>
      <c r="L4" s="106"/>
      <c r="M4" s="2"/>
      <c r="N4" s="461"/>
      <c r="O4" s="461"/>
    </row>
    <row r="5" spans="1:16" ht="13.5" customHeight="1">
      <c r="A5" s="44"/>
      <c r="B5" s="44"/>
      <c r="C5" s="44"/>
      <c r="D5" s="44"/>
      <c r="E5" s="44"/>
      <c r="F5" s="44"/>
      <c r="G5" s="44"/>
      <c r="H5" s="44"/>
      <c r="I5" s="44"/>
      <c r="J5" s="44"/>
      <c r="L5" s="42"/>
      <c r="M5" s="2"/>
    </row>
    <row r="6" spans="1:16" ht="18" customHeight="1">
      <c r="C6" s="39" t="s">
        <v>93</v>
      </c>
      <c r="D6" s="107"/>
      <c r="E6" s="41" t="s">
        <v>236</v>
      </c>
      <c r="F6" s="40" t="str">
        <f>IF(D6&gt;0,D6,"")</f>
        <v/>
      </c>
      <c r="G6" s="108"/>
      <c r="H6" s="38" t="s">
        <v>94</v>
      </c>
      <c r="I6" s="109"/>
      <c r="K6" s="105"/>
      <c r="L6" s="430"/>
      <c r="M6" s="431"/>
    </row>
    <row r="7" spans="1:16" ht="9" customHeight="1">
      <c r="C7" s="424" t="s">
        <v>205</v>
      </c>
      <c r="D7" s="424"/>
      <c r="E7" s="424"/>
      <c r="F7" s="424"/>
      <c r="G7" s="424"/>
      <c r="H7" s="424"/>
      <c r="I7" s="424"/>
      <c r="J7" s="47"/>
      <c r="K7" s="303" t="s">
        <v>244</v>
      </c>
      <c r="L7" s="424" t="s">
        <v>240</v>
      </c>
      <c r="M7" s="424"/>
    </row>
    <row r="8" spans="1:16" ht="12" customHeight="1">
      <c r="C8" s="425"/>
      <c r="D8" s="425"/>
      <c r="E8" s="425"/>
      <c r="F8" s="425"/>
      <c r="G8" s="425"/>
      <c r="H8" s="425"/>
      <c r="I8" s="425"/>
      <c r="J8" s="47"/>
      <c r="K8" s="425" t="s">
        <v>241</v>
      </c>
      <c r="L8" s="425"/>
      <c r="M8" s="425"/>
    </row>
    <row r="9" spans="1:16" ht="15.75" customHeight="1">
      <c r="A9" s="423" t="s">
        <v>237</v>
      </c>
      <c r="B9" s="423"/>
      <c r="C9" s="423"/>
      <c r="D9" s="423"/>
      <c r="E9" s="423"/>
      <c r="F9" s="423"/>
      <c r="G9" s="423"/>
      <c r="H9" s="423"/>
      <c r="I9" s="423"/>
      <c r="J9" s="423"/>
      <c r="K9" s="423"/>
      <c r="L9" s="423"/>
      <c r="M9" s="423"/>
      <c r="N9" s="69"/>
      <c r="P9" s="1" t="str">
        <f>CONCATENATE(C6,D6,E6,F6,G6,H6,I6)</f>
        <v>UM- 6936 - UM/</v>
      </c>
    </row>
    <row r="10" spans="1:16" ht="18" customHeight="1">
      <c r="A10" s="4" t="s">
        <v>46</v>
      </c>
      <c r="B10" s="4"/>
    </row>
    <row r="11" spans="1:16" ht="15.95" customHeight="1">
      <c r="A11" s="1" t="s">
        <v>242</v>
      </c>
      <c r="J11" s="435" t="s">
        <v>76</v>
      </c>
      <c r="K11" s="436"/>
      <c r="L11" s="436"/>
      <c r="M11" s="437"/>
    </row>
    <row r="12" spans="1:16" ht="15" customHeight="1">
      <c r="A12" s="1" t="s">
        <v>243</v>
      </c>
      <c r="J12" s="435" t="s">
        <v>76</v>
      </c>
      <c r="K12" s="436"/>
      <c r="L12" s="436"/>
      <c r="M12" s="437"/>
    </row>
    <row r="13" spans="1:16" ht="6" customHeight="1">
      <c r="A13" s="7"/>
      <c r="B13" s="7"/>
      <c r="C13" s="7"/>
      <c r="D13" s="7"/>
      <c r="E13" s="7"/>
      <c r="F13" s="7"/>
      <c r="G13" s="7"/>
      <c r="H13" s="7"/>
      <c r="I13" s="7"/>
      <c r="J13" s="7"/>
      <c r="K13" s="7"/>
      <c r="L13" s="7"/>
      <c r="M13" s="7"/>
    </row>
    <row r="14" spans="1:16" ht="17.25" customHeight="1">
      <c r="A14" s="306" t="s">
        <v>206</v>
      </c>
      <c r="B14" s="306"/>
    </row>
    <row r="15" spans="1:16" ht="18" customHeight="1">
      <c r="A15" s="6" t="s">
        <v>246</v>
      </c>
      <c r="B15" s="306"/>
    </row>
    <row r="16" spans="1:16" ht="15.95" customHeight="1">
      <c r="A16" s="6" t="s">
        <v>247</v>
      </c>
      <c r="B16" s="6"/>
      <c r="F16" s="426"/>
      <c r="G16" s="427"/>
      <c r="H16" s="427"/>
      <c r="I16" s="427"/>
      <c r="J16" s="428"/>
    </row>
    <row r="17" spans="1:13" s="47" customFormat="1" ht="15.95" customHeight="1">
      <c r="A17" s="47" t="s">
        <v>248</v>
      </c>
      <c r="K17" s="47" t="s">
        <v>249</v>
      </c>
    </row>
    <row r="18" spans="1:13" ht="15.95" customHeight="1">
      <c r="A18" s="442"/>
      <c r="B18" s="443"/>
      <c r="C18" s="443"/>
      <c r="D18" s="443"/>
      <c r="E18" s="443"/>
      <c r="F18" s="443"/>
      <c r="G18" s="443"/>
      <c r="H18" s="443"/>
      <c r="I18" s="444"/>
      <c r="K18" s="438"/>
      <c r="L18" s="438"/>
      <c r="M18" s="70"/>
    </row>
    <row r="19" spans="1:13" ht="15.95" customHeight="1">
      <c r="A19" s="394"/>
      <c r="B19" s="396"/>
      <c r="C19" s="396"/>
      <c r="D19" s="396"/>
      <c r="E19" s="396"/>
      <c r="F19" s="396"/>
      <c r="G19" s="396"/>
      <c r="H19" s="396"/>
      <c r="I19" s="395"/>
      <c r="K19" s="6"/>
      <c r="L19" s="6"/>
    </row>
    <row r="20" spans="1:13" ht="15.95" customHeight="1">
      <c r="A20" s="394"/>
      <c r="B20" s="396"/>
      <c r="C20" s="396"/>
      <c r="D20" s="396"/>
      <c r="E20" s="396"/>
      <c r="F20" s="396"/>
      <c r="G20" s="396"/>
      <c r="H20" s="396"/>
      <c r="I20" s="395"/>
      <c r="K20" s="439"/>
      <c r="L20" s="440"/>
    </row>
    <row r="21" spans="1:13" ht="15.75" customHeight="1">
      <c r="A21" s="394"/>
      <c r="B21" s="396"/>
      <c r="C21" s="396"/>
      <c r="D21" s="396"/>
      <c r="E21" s="396"/>
      <c r="F21" s="396"/>
      <c r="G21" s="396"/>
      <c r="H21" s="396"/>
      <c r="I21" s="395"/>
      <c r="K21" s="6" t="s">
        <v>455</v>
      </c>
      <c r="L21" s="6"/>
    </row>
    <row r="22" spans="1:13" ht="15.95" customHeight="1">
      <c r="A22" s="394"/>
      <c r="B22" s="396"/>
      <c r="C22" s="396"/>
      <c r="D22" s="396"/>
      <c r="E22" s="396"/>
      <c r="F22" s="396"/>
      <c r="G22" s="396"/>
      <c r="H22" s="396"/>
      <c r="I22" s="395"/>
      <c r="K22" s="441"/>
      <c r="L22" s="441"/>
    </row>
    <row r="23" spans="1:13" ht="6" customHeight="1">
      <c r="A23" s="397"/>
      <c r="B23" s="398"/>
      <c r="C23" s="398"/>
      <c r="D23" s="398"/>
      <c r="E23" s="398"/>
      <c r="F23" s="398"/>
      <c r="G23" s="398"/>
      <c r="H23" s="398"/>
      <c r="I23" s="399"/>
      <c r="K23" s="47"/>
      <c r="L23" s="47"/>
    </row>
    <row r="24" spans="1:13" s="47" customFormat="1" ht="18" customHeight="1">
      <c r="A24" s="47" t="s">
        <v>422</v>
      </c>
    </row>
    <row r="25" spans="1:13" ht="9.9499999999999993" customHeight="1">
      <c r="A25" s="388" t="s">
        <v>48</v>
      </c>
      <c r="B25" s="389"/>
      <c r="C25" s="389"/>
      <c r="D25" s="390"/>
      <c r="E25" s="388" t="s">
        <v>49</v>
      </c>
      <c r="F25" s="389"/>
      <c r="G25" s="389"/>
      <c r="H25" s="389"/>
      <c r="I25" s="390"/>
      <c r="J25" s="388" t="s">
        <v>50</v>
      </c>
      <c r="K25" s="390"/>
      <c r="L25" s="388" t="s">
        <v>51</v>
      </c>
      <c r="M25" s="390"/>
    </row>
    <row r="26" spans="1:13" ht="15.95" customHeight="1">
      <c r="A26" s="432" t="s">
        <v>154</v>
      </c>
      <c r="B26" s="433"/>
      <c r="C26" s="433"/>
      <c r="D26" s="434"/>
      <c r="E26" s="412" t="s">
        <v>76</v>
      </c>
      <c r="F26" s="413"/>
      <c r="G26" s="413"/>
      <c r="H26" s="413"/>
      <c r="I26" s="414"/>
      <c r="J26" s="397"/>
      <c r="K26" s="399"/>
      <c r="L26" s="397"/>
      <c r="M26" s="399"/>
    </row>
    <row r="27" spans="1:13" ht="9.9499999999999993" customHeight="1">
      <c r="A27" s="388" t="s">
        <v>55</v>
      </c>
      <c r="B27" s="389"/>
      <c r="C27" s="389"/>
      <c r="D27" s="390"/>
      <c r="E27" s="388" t="s">
        <v>54</v>
      </c>
      <c r="F27" s="389"/>
      <c r="G27" s="389"/>
      <c r="H27" s="389"/>
      <c r="I27" s="390"/>
      <c r="J27" s="388" t="s">
        <v>53</v>
      </c>
      <c r="K27" s="390"/>
      <c r="L27" s="388" t="s">
        <v>52</v>
      </c>
      <c r="M27" s="390"/>
    </row>
    <row r="28" spans="1:13" ht="11.25" customHeight="1">
      <c r="A28" s="397"/>
      <c r="B28" s="398"/>
      <c r="C28" s="398"/>
      <c r="D28" s="399"/>
      <c r="E28" s="397"/>
      <c r="F28" s="398"/>
      <c r="G28" s="398"/>
      <c r="H28" s="398"/>
      <c r="I28" s="399"/>
      <c r="J28" s="397"/>
      <c r="K28" s="399"/>
      <c r="L28" s="397"/>
      <c r="M28" s="399"/>
    </row>
    <row r="29" spans="1:13" ht="9.9499999999999993" customHeight="1">
      <c r="A29" s="388" t="s">
        <v>56</v>
      </c>
      <c r="B29" s="389"/>
      <c r="C29" s="389"/>
      <c r="D29" s="390"/>
      <c r="E29" s="388" t="s">
        <v>57</v>
      </c>
      <c r="F29" s="389"/>
      <c r="G29" s="389"/>
      <c r="H29" s="389"/>
      <c r="I29" s="390"/>
      <c r="J29" s="388" t="s">
        <v>58</v>
      </c>
      <c r="K29" s="390"/>
      <c r="L29" s="388" t="s">
        <v>59</v>
      </c>
      <c r="M29" s="390"/>
    </row>
    <row r="30" spans="1:13" ht="21.75" customHeight="1">
      <c r="A30" s="397"/>
      <c r="B30" s="398"/>
      <c r="C30" s="398"/>
      <c r="D30" s="399"/>
      <c r="E30" s="397"/>
      <c r="F30" s="398"/>
      <c r="G30" s="398"/>
      <c r="H30" s="398"/>
      <c r="I30" s="399"/>
      <c r="J30" s="397"/>
      <c r="K30" s="399"/>
      <c r="L30" s="397"/>
      <c r="M30" s="399"/>
    </row>
    <row r="31" spans="1:13" ht="9.9499999999999993" customHeight="1">
      <c r="A31" s="388" t="s">
        <v>61</v>
      </c>
      <c r="B31" s="389"/>
      <c r="C31" s="389"/>
      <c r="D31" s="389"/>
      <c r="E31" s="389"/>
      <c r="F31" s="389"/>
      <c r="G31" s="389"/>
      <c r="H31" s="389"/>
      <c r="I31" s="390"/>
      <c r="J31" s="388" t="s">
        <v>60</v>
      </c>
      <c r="K31" s="390"/>
      <c r="L31" s="388" t="s">
        <v>607</v>
      </c>
      <c r="M31" s="390"/>
    </row>
    <row r="32" spans="1:13" ht="15.95" customHeight="1">
      <c r="A32" s="397"/>
      <c r="B32" s="398"/>
      <c r="C32" s="398"/>
      <c r="D32" s="398"/>
      <c r="E32" s="398"/>
      <c r="F32" s="398"/>
      <c r="G32" s="398"/>
      <c r="H32" s="398"/>
      <c r="I32" s="399"/>
      <c r="J32" s="238"/>
      <c r="K32" s="240"/>
      <c r="L32" s="238"/>
      <c r="M32" s="240"/>
    </row>
    <row r="33" spans="1:15" s="47" customFormat="1" ht="18.75" customHeight="1">
      <c r="A33" s="47" t="s">
        <v>404</v>
      </c>
    </row>
    <row r="34" spans="1:15" ht="9.9499999999999993" customHeight="1">
      <c r="A34" s="388" t="s">
        <v>62</v>
      </c>
      <c r="B34" s="389"/>
      <c r="C34" s="389"/>
      <c r="D34" s="390"/>
      <c r="E34" s="388" t="s">
        <v>63</v>
      </c>
      <c r="F34" s="389"/>
      <c r="G34" s="389"/>
      <c r="H34" s="389"/>
      <c r="I34" s="390"/>
      <c r="J34" s="388" t="s">
        <v>64</v>
      </c>
      <c r="K34" s="390"/>
      <c r="L34" s="388" t="s">
        <v>65</v>
      </c>
      <c r="M34" s="390"/>
    </row>
    <row r="35" spans="1:15" ht="15.95" customHeight="1">
      <c r="A35" s="412"/>
      <c r="B35" s="413"/>
      <c r="C35" s="413"/>
      <c r="D35" s="414"/>
      <c r="E35" s="412"/>
      <c r="F35" s="413"/>
      <c r="G35" s="413"/>
      <c r="H35" s="413"/>
      <c r="I35" s="414"/>
      <c r="J35" s="397"/>
      <c r="K35" s="399"/>
      <c r="L35" s="397"/>
      <c r="M35" s="399"/>
    </row>
    <row r="36" spans="1:15" ht="9.9499999999999993" customHeight="1">
      <c r="A36" s="388" t="s">
        <v>67</v>
      </c>
      <c r="B36" s="389"/>
      <c r="C36" s="389"/>
      <c r="D36" s="390"/>
      <c r="E36" s="388" t="s">
        <v>66</v>
      </c>
      <c r="F36" s="389"/>
      <c r="G36" s="389"/>
      <c r="H36" s="389"/>
      <c r="I36" s="390"/>
      <c r="J36" s="388" t="s">
        <v>68</v>
      </c>
      <c r="K36" s="390"/>
      <c r="L36" s="388" t="s">
        <v>225</v>
      </c>
      <c r="M36" s="390"/>
    </row>
    <row r="37" spans="1:15" ht="15.95" customHeight="1">
      <c r="A37" s="397"/>
      <c r="B37" s="398"/>
      <c r="C37" s="398"/>
      <c r="D37" s="399"/>
      <c r="E37" s="394"/>
      <c r="F37" s="396"/>
      <c r="G37" s="396"/>
      <c r="H37" s="396"/>
      <c r="I37" s="395"/>
      <c r="J37" s="397"/>
      <c r="K37" s="399"/>
      <c r="L37" s="397"/>
      <c r="M37" s="399"/>
    </row>
    <row r="38" spans="1:15" ht="9.9499999999999993" customHeight="1">
      <c r="A38" s="388" t="s">
        <v>69</v>
      </c>
      <c r="B38" s="389"/>
      <c r="C38" s="389"/>
      <c r="D38" s="389"/>
      <c r="E38" s="388" t="s">
        <v>70</v>
      </c>
      <c r="F38" s="389"/>
      <c r="G38" s="389"/>
      <c r="H38" s="389"/>
      <c r="I38" s="390"/>
      <c r="J38" s="388" t="s">
        <v>461</v>
      </c>
      <c r="K38" s="390"/>
      <c r="L38" s="388" t="s">
        <v>462</v>
      </c>
      <c r="M38" s="390"/>
    </row>
    <row r="39" spans="1:15" ht="9.9499999999999993" customHeight="1">
      <c r="A39" s="273"/>
      <c r="B39" s="305"/>
      <c r="C39" s="305"/>
      <c r="D39" s="305"/>
      <c r="E39" s="273"/>
      <c r="F39" s="305"/>
      <c r="G39" s="305"/>
      <c r="H39" s="305"/>
      <c r="I39" s="274"/>
      <c r="J39" s="273"/>
      <c r="K39" s="274"/>
      <c r="L39" s="273"/>
      <c r="M39" s="274"/>
    </row>
    <row r="40" spans="1:15" ht="9.9499999999999993" customHeight="1">
      <c r="A40" s="400" t="s">
        <v>510</v>
      </c>
      <c r="B40" s="401"/>
      <c r="C40" s="401"/>
      <c r="D40" s="401"/>
      <c r="E40" s="401"/>
      <c r="F40" s="401"/>
      <c r="G40" s="401"/>
      <c r="H40" s="401"/>
      <c r="I40" s="402"/>
      <c r="J40" s="388" t="s">
        <v>463</v>
      </c>
      <c r="K40" s="390"/>
      <c r="L40" s="388" t="s">
        <v>511</v>
      </c>
      <c r="M40" s="390"/>
    </row>
    <row r="41" spans="1:15" ht="15.95" customHeight="1">
      <c r="A41" s="403"/>
      <c r="B41" s="404"/>
      <c r="C41" s="404"/>
      <c r="D41" s="404"/>
      <c r="E41" s="404"/>
      <c r="F41" s="404"/>
      <c r="G41" s="404"/>
      <c r="H41" s="404"/>
      <c r="I41" s="405"/>
      <c r="J41" s="238"/>
      <c r="K41" s="240"/>
      <c r="L41" s="238"/>
      <c r="M41" s="240"/>
    </row>
    <row r="42" spans="1:15" ht="21" customHeight="1">
      <c r="A42" s="85" t="s">
        <v>250</v>
      </c>
      <c r="B42" s="305"/>
      <c r="C42" s="305"/>
      <c r="D42" s="305"/>
      <c r="E42" s="305"/>
      <c r="F42" s="305"/>
      <c r="G42" s="305"/>
      <c r="H42" s="305"/>
      <c r="I42" s="305"/>
      <c r="J42" s="305"/>
      <c r="K42" s="305"/>
      <c r="L42" s="305"/>
      <c r="M42" s="305"/>
    </row>
    <row r="43" spans="1:15" s="48" customFormat="1" ht="9.9499999999999993" customHeight="1">
      <c r="A43" s="49" t="s">
        <v>16</v>
      </c>
      <c r="B43" s="446" t="s">
        <v>32</v>
      </c>
      <c r="C43" s="447"/>
      <c r="D43" s="447"/>
      <c r="E43" s="448"/>
      <c r="F43" s="446" t="s">
        <v>31</v>
      </c>
      <c r="G43" s="447"/>
      <c r="H43" s="447"/>
      <c r="I43" s="447"/>
      <c r="J43" s="448"/>
      <c r="K43" s="446" t="s">
        <v>33</v>
      </c>
      <c r="L43" s="447"/>
      <c r="M43" s="448"/>
    </row>
    <row r="44" spans="1:15" s="47" customFormat="1" ht="26.1" customHeight="1">
      <c r="A44" s="50" t="s">
        <v>251</v>
      </c>
      <c r="B44" s="445"/>
      <c r="C44" s="445"/>
      <c r="D44" s="445"/>
      <c r="E44" s="445"/>
      <c r="F44" s="445"/>
      <c r="G44" s="445"/>
      <c r="H44" s="445"/>
      <c r="I44" s="445"/>
      <c r="J44" s="445"/>
      <c r="K44" s="445"/>
      <c r="L44" s="445"/>
      <c r="M44" s="445"/>
    </row>
    <row r="45" spans="1:15" s="47" customFormat="1" ht="26.1" customHeight="1">
      <c r="A45" s="50" t="s">
        <v>252</v>
      </c>
      <c r="B45" s="445"/>
      <c r="C45" s="445"/>
      <c r="D45" s="445"/>
      <c r="E45" s="445"/>
      <c r="F45" s="445"/>
      <c r="G45" s="445"/>
      <c r="H45" s="445"/>
      <c r="I45" s="445"/>
      <c r="J45" s="445"/>
      <c r="K45" s="445"/>
      <c r="L45" s="445"/>
      <c r="M45" s="445"/>
    </row>
    <row r="46" spans="1:15" s="47" customFormat="1" ht="26.1" customHeight="1">
      <c r="A46" s="50" t="s">
        <v>253</v>
      </c>
      <c r="B46" s="445"/>
      <c r="C46" s="445"/>
      <c r="D46" s="445"/>
      <c r="E46" s="445"/>
      <c r="F46" s="445"/>
      <c r="G46" s="445"/>
      <c r="H46" s="445"/>
      <c r="I46" s="445"/>
      <c r="J46" s="445"/>
      <c r="K46" s="445"/>
      <c r="L46" s="445"/>
      <c r="M46" s="445"/>
    </row>
    <row r="47" spans="1:15" s="47" customFormat="1" ht="18" customHeight="1">
      <c r="A47" s="47" t="s">
        <v>254</v>
      </c>
      <c r="O47" s="344" t="s">
        <v>264</v>
      </c>
    </row>
    <row r="48" spans="1:15" ht="9.9499999999999993" customHeight="1">
      <c r="A48" s="388" t="s">
        <v>255</v>
      </c>
      <c r="B48" s="389"/>
      <c r="C48" s="389"/>
      <c r="D48" s="390"/>
      <c r="E48" s="388" t="s">
        <v>256</v>
      </c>
      <c r="F48" s="389"/>
      <c r="G48" s="389"/>
      <c r="H48" s="389"/>
      <c r="I48" s="390"/>
      <c r="J48" s="388" t="s">
        <v>257</v>
      </c>
      <c r="K48" s="390"/>
      <c r="L48" s="388" t="s">
        <v>258</v>
      </c>
      <c r="M48" s="390"/>
      <c r="O48" s="462" t="s">
        <v>265</v>
      </c>
    </row>
    <row r="49" spans="1:15" ht="15.95" customHeight="1">
      <c r="A49" s="412" t="s">
        <v>76</v>
      </c>
      <c r="B49" s="413"/>
      <c r="C49" s="413"/>
      <c r="D49" s="414"/>
      <c r="E49" s="412"/>
      <c r="F49" s="413"/>
      <c r="G49" s="413"/>
      <c r="H49" s="413"/>
      <c r="I49" s="414"/>
      <c r="J49" s="397"/>
      <c r="K49" s="399"/>
      <c r="L49" s="397"/>
      <c r="M49" s="399"/>
      <c r="O49" s="462"/>
    </row>
    <row r="50" spans="1:15" ht="9.9499999999999993" customHeight="1">
      <c r="A50" s="388" t="s">
        <v>367</v>
      </c>
      <c r="B50" s="389"/>
      <c r="C50" s="389"/>
      <c r="D50" s="389"/>
      <c r="E50" s="389"/>
      <c r="F50" s="389"/>
      <c r="G50" s="389"/>
      <c r="H50" s="389"/>
      <c r="I50" s="390"/>
      <c r="J50" s="388" t="s">
        <v>459</v>
      </c>
      <c r="K50" s="389"/>
      <c r="L50" s="389"/>
      <c r="M50" s="390"/>
    </row>
    <row r="51" spans="1:15" ht="15.95" customHeight="1">
      <c r="A51" s="403"/>
      <c r="B51" s="404"/>
      <c r="C51" s="404"/>
      <c r="D51" s="404"/>
      <c r="E51" s="404"/>
      <c r="F51" s="404"/>
      <c r="G51" s="404"/>
      <c r="H51" s="404"/>
      <c r="I51" s="405"/>
      <c r="J51" s="403"/>
      <c r="K51" s="404"/>
      <c r="L51" s="404"/>
      <c r="M51" s="405"/>
    </row>
    <row r="52" spans="1:15" ht="9.9499999999999993" customHeight="1">
      <c r="A52" s="388" t="s">
        <v>368</v>
      </c>
      <c r="B52" s="389"/>
      <c r="C52" s="389"/>
      <c r="D52" s="390"/>
      <c r="E52" s="388" t="s">
        <v>369</v>
      </c>
      <c r="F52" s="389"/>
      <c r="G52" s="389"/>
      <c r="H52" s="389"/>
      <c r="I52" s="390"/>
      <c r="J52" s="388" t="s">
        <v>370</v>
      </c>
      <c r="K52" s="390"/>
      <c r="L52" s="388" t="s">
        <v>371</v>
      </c>
      <c r="M52" s="390"/>
    </row>
    <row r="53" spans="1:15" ht="15.95" customHeight="1">
      <c r="A53" s="397"/>
      <c r="B53" s="398"/>
      <c r="C53" s="398"/>
      <c r="D53" s="399"/>
      <c r="E53" s="397"/>
      <c r="F53" s="398"/>
      <c r="G53" s="398"/>
      <c r="H53" s="398"/>
      <c r="I53" s="399"/>
      <c r="J53" s="397"/>
      <c r="K53" s="399"/>
      <c r="L53" s="397"/>
      <c r="M53" s="399"/>
    </row>
    <row r="54" spans="1:15" ht="9.9499999999999993" customHeight="1">
      <c r="A54" s="388" t="s">
        <v>372</v>
      </c>
      <c r="B54" s="389"/>
      <c r="C54" s="389"/>
      <c r="D54" s="390"/>
      <c r="E54" s="388" t="s">
        <v>373</v>
      </c>
      <c r="F54" s="389"/>
      <c r="G54" s="389"/>
      <c r="H54" s="389"/>
      <c r="I54" s="390"/>
      <c r="J54" s="388" t="s">
        <v>420</v>
      </c>
      <c r="K54" s="390"/>
      <c r="L54" s="388" t="s">
        <v>419</v>
      </c>
      <c r="M54" s="390"/>
    </row>
    <row r="55" spans="1:15" ht="15.95" customHeight="1">
      <c r="A55" s="394"/>
      <c r="B55" s="396"/>
      <c r="C55" s="396"/>
      <c r="D55" s="395"/>
      <c r="E55" s="394"/>
      <c r="F55" s="396"/>
      <c r="G55" s="396"/>
      <c r="H55" s="396"/>
      <c r="I55" s="395"/>
      <c r="J55" s="394"/>
      <c r="K55" s="395"/>
      <c r="L55" s="396"/>
      <c r="M55" s="395"/>
    </row>
    <row r="56" spans="1:15" ht="11.25" customHeight="1">
      <c r="A56" s="400" t="s">
        <v>421</v>
      </c>
      <c r="B56" s="401"/>
      <c r="C56" s="401"/>
      <c r="D56" s="401"/>
      <c r="E56" s="401"/>
      <c r="F56" s="401"/>
      <c r="G56" s="401"/>
      <c r="H56" s="401"/>
      <c r="I56" s="402"/>
      <c r="J56" s="388" t="s">
        <v>605</v>
      </c>
      <c r="K56" s="390"/>
      <c r="L56" s="388" t="s">
        <v>606</v>
      </c>
      <c r="M56" s="390"/>
    </row>
    <row r="57" spans="1:15" ht="15.95" customHeight="1">
      <c r="A57" s="403"/>
      <c r="B57" s="404"/>
      <c r="C57" s="404"/>
      <c r="D57" s="404"/>
      <c r="E57" s="404"/>
      <c r="F57" s="404"/>
      <c r="G57" s="404"/>
      <c r="H57" s="404"/>
      <c r="I57" s="405"/>
      <c r="J57" s="238"/>
      <c r="K57" s="240"/>
      <c r="L57" s="238"/>
      <c r="M57" s="240"/>
    </row>
    <row r="58" spans="1:15" s="47" customFormat="1" ht="18" customHeight="1">
      <c r="A58" s="47" t="s">
        <v>259</v>
      </c>
      <c r="E58" s="223"/>
    </row>
    <row r="59" spans="1:15" ht="9.9499999999999993" customHeight="1">
      <c r="A59" s="388" t="s">
        <v>226</v>
      </c>
      <c r="B59" s="389"/>
      <c r="C59" s="389"/>
      <c r="D59" s="389"/>
      <c r="E59" s="390"/>
      <c r="F59" s="388" t="s">
        <v>95</v>
      </c>
      <c r="G59" s="389"/>
      <c r="H59" s="389"/>
      <c r="I59" s="389"/>
      <c r="J59" s="390"/>
      <c r="K59" s="388" t="s">
        <v>566</v>
      </c>
      <c r="L59" s="389"/>
      <c r="M59" s="390"/>
    </row>
    <row r="60" spans="1:15" ht="15.95" customHeight="1">
      <c r="A60" s="397"/>
      <c r="B60" s="398"/>
      <c r="C60" s="398"/>
      <c r="D60" s="398"/>
      <c r="E60" s="399"/>
      <c r="F60" s="397"/>
      <c r="G60" s="398"/>
      <c r="H60" s="398"/>
      <c r="I60" s="398"/>
      <c r="J60" s="399"/>
      <c r="K60" s="397"/>
      <c r="L60" s="398"/>
      <c r="M60" s="399"/>
    </row>
    <row r="61" spans="1:15" ht="9.9499999999999993" customHeight="1">
      <c r="A61" s="388" t="s">
        <v>408</v>
      </c>
      <c r="B61" s="389"/>
      <c r="C61" s="389"/>
      <c r="D61" s="389"/>
      <c r="E61" s="390"/>
      <c r="F61" s="406" t="s">
        <v>409</v>
      </c>
      <c r="G61" s="407"/>
      <c r="H61" s="407"/>
      <c r="I61" s="407"/>
      <c r="J61" s="407"/>
      <c r="K61" s="407"/>
      <c r="L61" s="407"/>
      <c r="M61" s="408"/>
    </row>
    <row r="62" spans="1:15" ht="15.95" customHeight="1">
      <c r="A62" s="238"/>
      <c r="B62" s="239"/>
      <c r="C62" s="239"/>
      <c r="D62" s="239"/>
      <c r="E62" s="240"/>
      <c r="F62" s="391"/>
      <c r="G62" s="392"/>
      <c r="H62" s="392"/>
      <c r="I62" s="392"/>
      <c r="J62" s="392"/>
      <c r="K62" s="392"/>
      <c r="L62" s="392"/>
      <c r="M62" s="393"/>
    </row>
    <row r="63" spans="1:15" ht="12.75" customHeight="1">
      <c r="A63" s="298"/>
      <c r="B63" s="298"/>
      <c r="C63" s="298"/>
      <c r="D63" s="298"/>
      <c r="E63" s="298"/>
      <c r="F63" s="298"/>
      <c r="G63" s="298"/>
      <c r="H63" s="298"/>
      <c r="I63" s="298"/>
      <c r="J63" s="298"/>
      <c r="K63" s="298"/>
      <c r="L63" s="298"/>
      <c r="M63" s="298"/>
    </row>
    <row r="64" spans="1:15" ht="9.9499999999999993" customHeight="1">
      <c r="A64" s="386" t="s">
        <v>567</v>
      </c>
      <c r="B64" s="386"/>
      <c r="C64" s="386"/>
      <c r="D64" s="386"/>
      <c r="E64" s="386"/>
      <c r="F64" s="386"/>
      <c r="G64" s="386"/>
      <c r="H64" s="386"/>
      <c r="I64" s="386"/>
      <c r="J64" s="386"/>
      <c r="K64" s="386"/>
      <c r="L64" s="386"/>
      <c r="M64" s="386"/>
    </row>
    <row r="65" spans="1:15" ht="9.9499999999999993" customHeight="1">
      <c r="A65" s="305"/>
      <c r="B65" s="305"/>
      <c r="C65" s="305"/>
      <c r="D65" s="305"/>
      <c r="E65" s="305"/>
      <c r="F65" s="305"/>
      <c r="G65" s="305"/>
      <c r="H65" s="305"/>
      <c r="I65" s="305"/>
      <c r="J65" s="305"/>
      <c r="K65" s="305"/>
      <c r="L65" s="305"/>
      <c r="M65" s="305"/>
    </row>
    <row r="66" spans="1:15" s="241" customFormat="1" ht="18.75" customHeight="1">
      <c r="A66" s="385" t="s">
        <v>568</v>
      </c>
      <c r="B66" s="385"/>
      <c r="C66" s="385"/>
      <c r="D66" s="385"/>
      <c r="E66" s="385"/>
      <c r="F66" s="385"/>
      <c r="G66" s="385"/>
      <c r="H66" s="385"/>
      <c r="I66" s="385"/>
      <c r="J66" s="385"/>
      <c r="K66" s="385"/>
      <c r="L66" s="385"/>
      <c r="M66" s="385"/>
    </row>
    <row r="67" spans="1:15" ht="11.25" customHeight="1">
      <c r="A67" s="247"/>
      <c r="B67" s="387"/>
      <c r="C67" s="387"/>
      <c r="D67" s="387"/>
      <c r="E67" s="387"/>
      <c r="F67" s="387"/>
      <c r="G67" s="387"/>
      <c r="H67" s="387"/>
      <c r="I67" s="387"/>
      <c r="J67" s="387"/>
      <c r="K67" s="387"/>
      <c r="L67" s="387"/>
      <c r="M67" s="387"/>
    </row>
    <row r="68" spans="1:15" s="47" customFormat="1" ht="27.75" customHeight="1">
      <c r="A68" s="467" t="s">
        <v>245</v>
      </c>
      <c r="B68" s="467"/>
      <c r="C68" s="467"/>
      <c r="D68" s="467"/>
      <c r="E68" s="467"/>
      <c r="F68" s="467"/>
      <c r="G68" s="467"/>
      <c r="H68" s="467"/>
      <c r="I68" s="467"/>
      <c r="J68" s="467"/>
      <c r="K68" s="467"/>
      <c r="L68" s="467"/>
      <c r="M68" s="467"/>
      <c r="N68" s="466" t="s">
        <v>358</v>
      </c>
      <c r="O68" s="466"/>
    </row>
    <row r="69" spans="1:15" ht="15.95" customHeight="1">
      <c r="A69" s="6" t="s">
        <v>260</v>
      </c>
      <c r="B69" s="306"/>
      <c r="F69" s="435"/>
      <c r="G69" s="437"/>
      <c r="N69" s="466"/>
      <c r="O69" s="466"/>
    </row>
    <row r="70" spans="1:15" ht="15.95" customHeight="1">
      <c r="A70" s="6" t="s">
        <v>247</v>
      </c>
      <c r="B70" s="6"/>
      <c r="F70" s="426"/>
      <c r="G70" s="427"/>
      <c r="H70" s="427"/>
      <c r="I70" s="427"/>
      <c r="J70" s="428"/>
      <c r="N70" s="466"/>
      <c r="O70" s="466"/>
    </row>
    <row r="71" spans="1:15" ht="15.95" customHeight="1">
      <c r="A71" s="47" t="s">
        <v>261</v>
      </c>
      <c r="B71" s="47"/>
      <c r="C71" s="47"/>
      <c r="D71" s="47"/>
      <c r="E71" s="47"/>
      <c r="F71" s="47"/>
      <c r="G71" s="47"/>
      <c r="H71" s="47"/>
      <c r="I71" s="47"/>
      <c r="J71" s="47"/>
      <c r="K71" s="47" t="s">
        <v>249</v>
      </c>
      <c r="L71" s="47"/>
      <c r="M71" s="47"/>
      <c r="N71" s="466"/>
      <c r="O71" s="466"/>
    </row>
    <row r="72" spans="1:15" ht="15.95" customHeight="1">
      <c r="A72" s="442"/>
      <c r="B72" s="443"/>
      <c r="C72" s="443"/>
      <c r="D72" s="443"/>
      <c r="E72" s="443"/>
      <c r="F72" s="443"/>
      <c r="G72" s="443"/>
      <c r="H72" s="443"/>
      <c r="I72" s="444"/>
      <c r="K72" s="438"/>
      <c r="L72" s="438"/>
      <c r="M72" s="70"/>
      <c r="N72" s="466"/>
      <c r="O72" s="466"/>
    </row>
    <row r="73" spans="1:15" ht="15.95" customHeight="1">
      <c r="A73" s="394"/>
      <c r="B73" s="396"/>
      <c r="C73" s="396"/>
      <c r="D73" s="396"/>
      <c r="E73" s="396"/>
      <c r="F73" s="396"/>
      <c r="G73" s="396"/>
      <c r="H73" s="396"/>
      <c r="I73" s="395"/>
      <c r="K73" s="6"/>
      <c r="L73" s="6"/>
      <c r="N73" s="466"/>
      <c r="O73" s="466"/>
    </row>
    <row r="74" spans="1:15" ht="15.95" customHeight="1">
      <c r="A74" s="394"/>
      <c r="B74" s="396"/>
      <c r="C74" s="396"/>
      <c r="D74" s="396"/>
      <c r="E74" s="396"/>
      <c r="F74" s="396"/>
      <c r="G74" s="396"/>
      <c r="H74" s="396"/>
      <c r="I74" s="395"/>
      <c r="K74" s="439"/>
      <c r="L74" s="440"/>
      <c r="N74" s="466"/>
      <c r="O74" s="466"/>
    </row>
    <row r="75" spans="1:15" ht="15.95" customHeight="1">
      <c r="A75" s="394"/>
      <c r="B75" s="396"/>
      <c r="C75" s="396"/>
      <c r="D75" s="396"/>
      <c r="E75" s="396"/>
      <c r="F75" s="396"/>
      <c r="G75" s="396"/>
      <c r="H75" s="396"/>
      <c r="I75" s="395"/>
      <c r="K75" s="6" t="s">
        <v>456</v>
      </c>
      <c r="L75" s="6"/>
      <c r="N75" s="466"/>
      <c r="O75" s="466"/>
    </row>
    <row r="76" spans="1:15" ht="15.95" customHeight="1">
      <c r="A76" s="394"/>
      <c r="B76" s="396"/>
      <c r="C76" s="396"/>
      <c r="D76" s="396"/>
      <c r="E76" s="396"/>
      <c r="F76" s="396"/>
      <c r="G76" s="396"/>
      <c r="H76" s="396"/>
      <c r="I76" s="395"/>
      <c r="K76" s="441"/>
      <c r="L76" s="441"/>
      <c r="N76" s="466"/>
      <c r="O76" s="466"/>
    </row>
    <row r="77" spans="1:15" ht="15.95" customHeight="1">
      <c r="A77" s="397"/>
      <c r="B77" s="398"/>
      <c r="C77" s="398"/>
      <c r="D77" s="398"/>
      <c r="E77" s="398"/>
      <c r="F77" s="398"/>
      <c r="G77" s="398"/>
      <c r="H77" s="398"/>
      <c r="I77" s="399"/>
      <c r="K77" s="47"/>
      <c r="L77" s="47"/>
    </row>
    <row r="78" spans="1:15" ht="18" customHeight="1">
      <c r="A78" s="47" t="s">
        <v>396</v>
      </c>
      <c r="B78" s="47"/>
      <c r="C78" s="47"/>
      <c r="D78" s="47"/>
      <c r="E78" s="47"/>
      <c r="F78" s="47"/>
      <c r="G78" s="47"/>
      <c r="H78" s="47"/>
      <c r="I78" s="47"/>
      <c r="J78" s="47"/>
      <c r="K78" s="47"/>
      <c r="L78" s="47"/>
      <c r="M78" s="47"/>
    </row>
    <row r="79" spans="1:15" ht="9.9499999999999993" customHeight="1">
      <c r="A79" s="388" t="s">
        <v>48</v>
      </c>
      <c r="B79" s="389"/>
      <c r="C79" s="389"/>
      <c r="D79" s="390"/>
      <c r="E79" s="388" t="s">
        <v>49</v>
      </c>
      <c r="F79" s="389"/>
      <c r="G79" s="389"/>
      <c r="H79" s="389"/>
      <c r="I79" s="390"/>
      <c r="J79" s="388" t="s">
        <v>50</v>
      </c>
      <c r="K79" s="390"/>
      <c r="L79" s="388" t="s">
        <v>51</v>
      </c>
      <c r="M79" s="390"/>
    </row>
    <row r="80" spans="1:15" ht="15.95" customHeight="1">
      <c r="A80" s="432" t="s">
        <v>154</v>
      </c>
      <c r="B80" s="433"/>
      <c r="C80" s="433"/>
      <c r="D80" s="434"/>
      <c r="E80" s="412" t="s">
        <v>76</v>
      </c>
      <c r="F80" s="413"/>
      <c r="G80" s="413"/>
      <c r="H80" s="413"/>
      <c r="I80" s="414"/>
      <c r="J80" s="397"/>
      <c r="K80" s="399"/>
      <c r="L80" s="397"/>
      <c r="M80" s="399"/>
    </row>
    <row r="81" spans="1:15" ht="9.9499999999999993" customHeight="1">
      <c r="A81" s="388" t="s">
        <v>55</v>
      </c>
      <c r="B81" s="389"/>
      <c r="C81" s="389"/>
      <c r="D81" s="390"/>
      <c r="E81" s="388" t="s">
        <v>54</v>
      </c>
      <c r="F81" s="389"/>
      <c r="G81" s="389"/>
      <c r="H81" s="389"/>
      <c r="I81" s="390"/>
      <c r="J81" s="388" t="s">
        <v>53</v>
      </c>
      <c r="K81" s="390"/>
      <c r="L81" s="388" t="s">
        <v>52</v>
      </c>
      <c r="M81" s="390"/>
    </row>
    <row r="82" spans="1:15" ht="15.95" customHeight="1">
      <c r="A82" s="397"/>
      <c r="B82" s="398"/>
      <c r="C82" s="398"/>
      <c r="D82" s="399"/>
      <c r="E82" s="397"/>
      <c r="F82" s="398"/>
      <c r="G82" s="398"/>
      <c r="H82" s="398"/>
      <c r="I82" s="399"/>
      <c r="J82" s="397"/>
      <c r="K82" s="399"/>
      <c r="L82" s="397"/>
      <c r="M82" s="399"/>
    </row>
    <row r="83" spans="1:15" ht="9.9499999999999993" customHeight="1">
      <c r="A83" s="388" t="s">
        <v>56</v>
      </c>
      <c r="B83" s="389"/>
      <c r="C83" s="389"/>
      <c r="D83" s="390"/>
      <c r="E83" s="388" t="s">
        <v>57</v>
      </c>
      <c r="F83" s="389"/>
      <c r="G83" s="389"/>
      <c r="H83" s="389"/>
      <c r="I83" s="390"/>
      <c r="J83" s="388" t="s">
        <v>58</v>
      </c>
      <c r="K83" s="390"/>
      <c r="L83" s="388" t="s">
        <v>59</v>
      </c>
      <c r="M83" s="390"/>
    </row>
    <row r="84" spans="1:15" ht="15.95" customHeight="1">
      <c r="A84" s="397"/>
      <c r="B84" s="398"/>
      <c r="C84" s="398"/>
      <c r="D84" s="399"/>
      <c r="E84" s="397"/>
      <c r="F84" s="398"/>
      <c r="G84" s="398"/>
      <c r="H84" s="398"/>
      <c r="I84" s="399"/>
      <c r="J84" s="397"/>
      <c r="K84" s="399"/>
      <c r="L84" s="397"/>
      <c r="M84" s="399"/>
    </row>
    <row r="85" spans="1:15" ht="9.9499999999999993" customHeight="1">
      <c r="A85" s="388" t="s">
        <v>61</v>
      </c>
      <c r="B85" s="389"/>
      <c r="C85" s="389"/>
      <c r="D85" s="389"/>
      <c r="E85" s="389"/>
      <c r="F85" s="389"/>
      <c r="G85" s="389"/>
      <c r="H85" s="389"/>
      <c r="I85" s="390"/>
      <c r="J85" s="388" t="s">
        <v>60</v>
      </c>
      <c r="K85" s="389"/>
      <c r="L85" s="389"/>
      <c r="M85" s="390"/>
    </row>
    <row r="86" spans="1:15" ht="15.95" customHeight="1">
      <c r="A86" s="397"/>
      <c r="B86" s="398"/>
      <c r="C86" s="398"/>
      <c r="D86" s="398"/>
      <c r="E86" s="398"/>
      <c r="F86" s="398"/>
      <c r="G86" s="398"/>
      <c r="H86" s="398"/>
      <c r="I86" s="399"/>
      <c r="J86" s="397"/>
      <c r="K86" s="398"/>
      <c r="L86" s="398"/>
      <c r="M86" s="399"/>
    </row>
    <row r="87" spans="1:15" ht="15.95" customHeight="1">
      <c r="A87" s="300"/>
      <c r="B87" s="300"/>
      <c r="C87" s="300"/>
      <c r="D87" s="300"/>
      <c r="E87" s="300"/>
      <c r="F87" s="300"/>
      <c r="G87" s="300"/>
      <c r="H87" s="300"/>
      <c r="I87" s="300"/>
      <c r="J87" s="300"/>
      <c r="K87" s="300"/>
      <c r="L87" s="300"/>
      <c r="M87" s="300"/>
    </row>
    <row r="88" spans="1:15" ht="27" customHeight="1">
      <c r="A88" s="20" t="s">
        <v>198</v>
      </c>
      <c r="B88" s="3"/>
      <c r="C88" s="3"/>
      <c r="D88" s="3"/>
      <c r="E88" s="3"/>
      <c r="F88" s="3"/>
      <c r="G88" s="3"/>
      <c r="H88" s="3"/>
      <c r="I88" s="3"/>
      <c r="J88" s="3"/>
      <c r="K88" s="3"/>
      <c r="L88" s="3"/>
      <c r="M88" s="3"/>
      <c r="N88" s="466" t="s">
        <v>359</v>
      </c>
      <c r="O88" s="466"/>
    </row>
    <row r="89" spans="1:15" s="69" customFormat="1" ht="30.75" customHeight="1">
      <c r="A89" s="418" t="s">
        <v>427</v>
      </c>
      <c r="B89" s="418"/>
      <c r="C89" s="418"/>
      <c r="D89" s="418"/>
      <c r="E89" s="418"/>
      <c r="F89" s="418"/>
      <c r="G89" s="418"/>
      <c r="H89" s="418"/>
      <c r="I89" s="418"/>
      <c r="J89" s="418"/>
      <c r="K89" s="418"/>
      <c r="L89" s="418"/>
      <c r="M89" s="418"/>
      <c r="N89" s="466"/>
      <c r="O89" s="466"/>
    </row>
    <row r="90" spans="1:15" ht="9.9499999999999993" customHeight="1">
      <c r="A90" s="71" t="s">
        <v>266</v>
      </c>
      <c r="B90" s="297" t="s">
        <v>78</v>
      </c>
      <c r="C90" s="298"/>
      <c r="D90" s="298"/>
      <c r="E90" s="298"/>
      <c r="F90" s="298"/>
      <c r="G90" s="298"/>
      <c r="H90" s="298"/>
      <c r="I90" s="298"/>
      <c r="J90" s="298"/>
      <c r="K90" s="298"/>
      <c r="L90" s="298"/>
      <c r="M90" s="299"/>
      <c r="N90" s="466"/>
      <c r="O90" s="466"/>
    </row>
    <row r="91" spans="1:15" s="4" customFormat="1" ht="15.95" customHeight="1">
      <c r="A91" s="51"/>
      <c r="B91" s="463"/>
      <c r="C91" s="464"/>
      <c r="D91" s="464"/>
      <c r="E91" s="464"/>
      <c r="F91" s="464"/>
      <c r="G91" s="464"/>
      <c r="H91" s="464"/>
      <c r="I91" s="464"/>
      <c r="J91" s="464"/>
      <c r="K91" s="464"/>
      <c r="L91" s="464"/>
      <c r="M91" s="465"/>
      <c r="N91" s="466"/>
      <c r="O91" s="466"/>
    </row>
    <row r="92" spans="1:15" ht="9.9499999999999993" customHeight="1">
      <c r="A92" s="388" t="s">
        <v>79</v>
      </c>
      <c r="B92" s="389"/>
      <c r="C92" s="389"/>
      <c r="D92" s="390"/>
      <c r="E92" s="53" t="s">
        <v>80</v>
      </c>
      <c r="F92" s="388" t="s">
        <v>81</v>
      </c>
      <c r="G92" s="389"/>
      <c r="H92" s="389"/>
      <c r="I92" s="389"/>
      <c r="J92" s="389"/>
      <c r="K92" s="389"/>
      <c r="L92" s="389"/>
      <c r="M92" s="390"/>
      <c r="N92" s="466"/>
      <c r="O92" s="466"/>
    </row>
    <row r="93" spans="1:15" ht="15.95" customHeight="1">
      <c r="A93" s="415"/>
      <c r="B93" s="416"/>
      <c r="C93" s="416"/>
      <c r="D93" s="417"/>
      <c r="E93" s="54" t="s">
        <v>76</v>
      </c>
      <c r="F93" s="415" t="s">
        <v>76</v>
      </c>
      <c r="G93" s="416"/>
      <c r="H93" s="416"/>
      <c r="I93" s="416"/>
      <c r="J93" s="416"/>
      <c r="K93" s="416"/>
      <c r="L93" s="416"/>
      <c r="M93" s="417"/>
      <c r="N93" s="466"/>
      <c r="O93" s="466"/>
    </row>
    <row r="94" spans="1:15" ht="9.9499999999999993" customHeight="1">
      <c r="N94" s="466"/>
      <c r="O94" s="466"/>
    </row>
    <row r="95" spans="1:15" ht="9.9499999999999993" customHeight="1">
      <c r="A95" s="71" t="s">
        <v>266</v>
      </c>
      <c r="B95" s="297" t="s">
        <v>85</v>
      </c>
      <c r="C95" s="298"/>
      <c r="D95" s="298"/>
      <c r="E95" s="298"/>
      <c r="F95" s="298"/>
      <c r="G95" s="298"/>
      <c r="H95" s="298"/>
      <c r="I95" s="298"/>
      <c r="J95" s="298"/>
      <c r="K95" s="298"/>
      <c r="L95" s="298"/>
      <c r="M95" s="299"/>
      <c r="N95" s="466"/>
      <c r="O95" s="466"/>
    </row>
    <row r="96" spans="1:15" ht="15.95" customHeight="1">
      <c r="A96" s="51"/>
      <c r="B96" s="463"/>
      <c r="C96" s="464"/>
      <c r="D96" s="464"/>
      <c r="E96" s="464"/>
      <c r="F96" s="464"/>
      <c r="G96" s="464"/>
      <c r="H96" s="464"/>
      <c r="I96" s="464"/>
      <c r="J96" s="464"/>
      <c r="K96" s="464"/>
      <c r="L96" s="464"/>
      <c r="M96" s="465"/>
      <c r="N96" s="466"/>
      <c r="O96" s="466"/>
    </row>
    <row r="97" spans="1:15" ht="9.9499999999999993" customHeight="1">
      <c r="A97" s="388" t="s">
        <v>82</v>
      </c>
      <c r="B97" s="389"/>
      <c r="C97" s="389"/>
      <c r="D97" s="390"/>
      <c r="E97" s="53" t="s">
        <v>83</v>
      </c>
      <c r="F97" s="388" t="s">
        <v>84</v>
      </c>
      <c r="G97" s="389"/>
      <c r="H97" s="389"/>
      <c r="I97" s="389"/>
      <c r="J97" s="389"/>
      <c r="K97" s="389"/>
      <c r="L97" s="389"/>
      <c r="M97" s="390"/>
      <c r="N97" s="466"/>
      <c r="O97" s="466"/>
    </row>
    <row r="98" spans="1:15" ht="15.95" customHeight="1">
      <c r="A98" s="415"/>
      <c r="B98" s="416"/>
      <c r="C98" s="416"/>
      <c r="D98" s="417"/>
      <c r="E98" s="54" t="s">
        <v>76</v>
      </c>
      <c r="F98" s="415" t="s">
        <v>76</v>
      </c>
      <c r="G98" s="416"/>
      <c r="H98" s="416"/>
      <c r="I98" s="416"/>
      <c r="J98" s="416"/>
      <c r="K98" s="416"/>
      <c r="L98" s="416"/>
      <c r="M98" s="417"/>
      <c r="N98" s="466"/>
      <c r="O98" s="466"/>
    </row>
    <row r="99" spans="1:15" ht="9.9499999999999993" customHeight="1">
      <c r="N99" s="466"/>
      <c r="O99" s="466"/>
    </row>
    <row r="100" spans="1:15" ht="9.9499999999999993" customHeight="1">
      <c r="A100" s="71" t="s">
        <v>266</v>
      </c>
      <c r="B100" s="297" t="s">
        <v>87</v>
      </c>
      <c r="C100" s="298"/>
      <c r="D100" s="298"/>
      <c r="E100" s="298"/>
      <c r="F100" s="298"/>
      <c r="G100" s="298"/>
      <c r="H100" s="298"/>
      <c r="I100" s="298"/>
      <c r="J100" s="298"/>
      <c r="K100" s="298"/>
      <c r="L100" s="298"/>
      <c r="M100" s="299"/>
      <c r="N100" s="466"/>
      <c r="O100" s="466"/>
    </row>
    <row r="101" spans="1:15" ht="15.95" customHeight="1">
      <c r="A101" s="51"/>
      <c r="B101" s="463"/>
      <c r="C101" s="464"/>
      <c r="D101" s="464"/>
      <c r="E101" s="464"/>
      <c r="F101" s="464"/>
      <c r="G101" s="464"/>
      <c r="H101" s="464"/>
      <c r="I101" s="464"/>
      <c r="J101" s="464"/>
      <c r="K101" s="464"/>
      <c r="L101" s="464"/>
      <c r="M101" s="465"/>
      <c r="N101" s="466"/>
      <c r="O101" s="466"/>
    </row>
    <row r="102" spans="1:15" ht="9.9499999999999993" customHeight="1">
      <c r="A102" s="388" t="s">
        <v>86</v>
      </c>
      <c r="B102" s="389"/>
      <c r="C102" s="389"/>
      <c r="D102" s="390"/>
      <c r="E102" s="53" t="s">
        <v>88</v>
      </c>
      <c r="F102" s="388" t="s">
        <v>89</v>
      </c>
      <c r="G102" s="389"/>
      <c r="H102" s="389"/>
      <c r="I102" s="389"/>
      <c r="J102" s="389"/>
      <c r="K102" s="389"/>
      <c r="L102" s="389"/>
      <c r="M102" s="390"/>
    </row>
    <row r="103" spans="1:15" ht="15.95" customHeight="1">
      <c r="A103" s="415"/>
      <c r="B103" s="416"/>
      <c r="C103" s="416"/>
      <c r="D103" s="417"/>
      <c r="E103" s="54" t="s">
        <v>76</v>
      </c>
      <c r="F103" s="415" t="s">
        <v>76</v>
      </c>
      <c r="G103" s="416"/>
      <c r="H103" s="416"/>
      <c r="I103" s="416"/>
      <c r="J103" s="416"/>
      <c r="K103" s="416"/>
      <c r="L103" s="416"/>
      <c r="M103" s="417"/>
    </row>
    <row r="104" spans="1:15" ht="9.9499999999999993" customHeight="1"/>
    <row r="105" spans="1:15" ht="9.9499999999999993" customHeight="1">
      <c r="A105" s="71" t="s">
        <v>266</v>
      </c>
      <c r="B105" s="297" t="s">
        <v>91</v>
      </c>
      <c r="C105" s="298"/>
      <c r="D105" s="298"/>
      <c r="E105" s="298"/>
      <c r="F105" s="298"/>
      <c r="G105" s="298"/>
      <c r="H105" s="298"/>
      <c r="I105" s="298"/>
      <c r="J105" s="298"/>
      <c r="K105" s="298"/>
      <c r="L105" s="298"/>
      <c r="M105" s="299"/>
    </row>
    <row r="106" spans="1:15" ht="15.95" customHeight="1">
      <c r="A106" s="51"/>
      <c r="B106" s="463"/>
      <c r="C106" s="464"/>
      <c r="D106" s="464"/>
      <c r="E106" s="464"/>
      <c r="F106" s="464"/>
      <c r="G106" s="464"/>
      <c r="H106" s="464"/>
      <c r="I106" s="464"/>
      <c r="J106" s="464"/>
      <c r="K106" s="464"/>
      <c r="L106" s="464"/>
      <c r="M106" s="465"/>
    </row>
    <row r="107" spans="1:15" ht="9.9499999999999993" customHeight="1">
      <c r="A107" s="388" t="s">
        <v>90</v>
      </c>
      <c r="B107" s="389"/>
      <c r="C107" s="389"/>
      <c r="D107" s="390"/>
      <c r="E107" s="53" t="s">
        <v>92</v>
      </c>
      <c r="F107" s="388" t="s">
        <v>160</v>
      </c>
      <c r="G107" s="389"/>
      <c r="H107" s="389"/>
      <c r="I107" s="389"/>
      <c r="J107" s="389"/>
      <c r="K107" s="389"/>
      <c r="L107" s="389"/>
      <c r="M107" s="390"/>
    </row>
    <row r="108" spans="1:15" ht="15.95" customHeight="1">
      <c r="A108" s="415"/>
      <c r="B108" s="416"/>
      <c r="C108" s="416"/>
      <c r="D108" s="417"/>
      <c r="E108" s="54" t="s">
        <v>76</v>
      </c>
      <c r="F108" s="415" t="s">
        <v>76</v>
      </c>
      <c r="G108" s="416"/>
      <c r="H108" s="416"/>
      <c r="I108" s="416"/>
      <c r="J108" s="416"/>
      <c r="K108" s="416"/>
      <c r="L108" s="416"/>
      <c r="M108" s="417"/>
    </row>
    <row r="109" spans="1:15" ht="9.9499999999999993" customHeight="1">
      <c r="A109" s="86"/>
      <c r="B109" s="86"/>
      <c r="C109" s="86"/>
      <c r="D109" s="86"/>
      <c r="E109" s="86"/>
      <c r="F109" s="86"/>
      <c r="G109" s="86"/>
      <c r="H109" s="86"/>
      <c r="I109" s="86"/>
      <c r="J109" s="86"/>
      <c r="K109" s="86"/>
      <c r="L109" s="86"/>
      <c r="M109" s="86"/>
    </row>
    <row r="110" spans="1:15" ht="15.95" customHeight="1">
      <c r="A110" s="47" t="s">
        <v>127</v>
      </c>
      <c r="H110" s="419"/>
      <c r="I110" s="420"/>
      <c r="J110" s="421"/>
    </row>
    <row r="111" spans="1:15" ht="18" customHeight="1">
      <c r="A111" s="249" t="s">
        <v>116</v>
      </c>
      <c r="B111" s="2"/>
      <c r="C111" s="2"/>
      <c r="D111" s="2"/>
      <c r="E111" s="2"/>
      <c r="F111" s="2"/>
      <c r="G111" s="2"/>
      <c r="H111" s="2"/>
      <c r="I111" s="2"/>
      <c r="J111" s="2"/>
      <c r="K111" s="2"/>
      <c r="L111" s="2"/>
      <c r="M111" s="2"/>
    </row>
    <row r="112" spans="1:15" ht="15.95" customHeight="1">
      <c r="A112" s="47" t="s">
        <v>96</v>
      </c>
    </row>
    <row r="113" spans="1:15" ht="15.95" customHeight="1">
      <c r="A113" s="6" t="s">
        <v>185</v>
      </c>
    </row>
    <row r="114" spans="1:15" ht="15.95" customHeight="1">
      <c r="A114" s="55" t="s">
        <v>45</v>
      </c>
      <c r="B114" s="56"/>
      <c r="C114" s="56"/>
      <c r="D114" s="56"/>
      <c r="E114" s="56"/>
      <c r="F114" s="56"/>
      <c r="G114" s="56"/>
      <c r="H114" s="56"/>
      <c r="I114" s="56"/>
      <c r="J114" s="56"/>
      <c r="K114" s="56"/>
      <c r="L114" s="56"/>
      <c r="M114" s="57"/>
    </row>
    <row r="115" spans="1:15" ht="15.95" customHeight="1">
      <c r="A115" s="6" t="s">
        <v>234</v>
      </c>
    </row>
    <row r="116" spans="1:15" ht="15.95" customHeight="1">
      <c r="A116" s="6" t="s">
        <v>227</v>
      </c>
    </row>
    <row r="117" spans="1:15" ht="15.95" customHeight="1">
      <c r="A117" s="6" t="s">
        <v>228</v>
      </c>
      <c r="E117" s="307" t="s">
        <v>76</v>
      </c>
      <c r="F117" s="86"/>
      <c r="G117" s="86"/>
      <c r="H117" s="86"/>
      <c r="I117" s="86"/>
    </row>
    <row r="118" spans="1:15" ht="15.95" customHeight="1">
      <c r="A118" s="6" t="s">
        <v>229</v>
      </c>
      <c r="E118" s="307" t="s">
        <v>76</v>
      </c>
      <c r="F118" s="86"/>
      <c r="G118" s="86"/>
      <c r="H118" s="86"/>
      <c r="I118" s="86"/>
    </row>
    <row r="119" spans="1:15" ht="15.95" customHeight="1">
      <c r="A119" s="6" t="s">
        <v>230</v>
      </c>
      <c r="E119" s="307" t="s">
        <v>76</v>
      </c>
      <c r="F119" s="86"/>
      <c r="G119" s="86"/>
      <c r="H119" s="86"/>
      <c r="I119" s="86"/>
    </row>
    <row r="120" spans="1:15" ht="18" customHeight="1">
      <c r="A120" s="47" t="s">
        <v>207</v>
      </c>
    </row>
    <row r="121" spans="1:15" ht="15.95" customHeight="1">
      <c r="A121" s="47" t="s">
        <v>199</v>
      </c>
    </row>
    <row r="122" spans="1:15" ht="15.95" customHeight="1">
      <c r="A122" s="409" t="s">
        <v>200</v>
      </c>
      <c r="B122" s="410"/>
      <c r="C122" s="410"/>
      <c r="D122" s="410"/>
      <c r="E122" s="410"/>
      <c r="F122" s="410"/>
      <c r="G122" s="410"/>
      <c r="H122" s="410"/>
      <c r="I122" s="410"/>
      <c r="J122" s="410"/>
      <c r="K122" s="410"/>
      <c r="L122" s="410"/>
      <c r="M122" s="411"/>
    </row>
    <row r="123" spans="1:15" ht="15.95" customHeight="1">
      <c r="A123" s="58" t="s">
        <v>19</v>
      </c>
      <c r="B123" s="396"/>
      <c r="C123" s="396"/>
      <c r="D123" s="396"/>
      <c r="E123" s="396"/>
      <c r="F123" s="396"/>
      <c r="G123" s="396"/>
      <c r="H123" s="396"/>
      <c r="I123" s="396"/>
      <c r="J123" s="396"/>
      <c r="K123" s="396"/>
      <c r="L123" s="396"/>
      <c r="M123" s="395"/>
    </row>
    <row r="124" spans="1:15" ht="15.95" customHeight="1">
      <c r="A124" s="58" t="s">
        <v>20</v>
      </c>
      <c r="B124" s="396"/>
      <c r="C124" s="396"/>
      <c r="D124" s="396"/>
      <c r="E124" s="396"/>
      <c r="F124" s="396"/>
      <c r="G124" s="396"/>
      <c r="H124" s="396"/>
      <c r="I124" s="396"/>
      <c r="J124" s="396"/>
      <c r="K124" s="396"/>
      <c r="L124" s="396"/>
      <c r="M124" s="395"/>
    </row>
    <row r="125" spans="1:15" ht="15.95" customHeight="1">
      <c r="A125" s="58" t="s">
        <v>21</v>
      </c>
      <c r="B125" s="396"/>
      <c r="C125" s="396"/>
      <c r="D125" s="396"/>
      <c r="E125" s="396"/>
      <c r="F125" s="396"/>
      <c r="G125" s="396"/>
      <c r="H125" s="396"/>
      <c r="I125" s="396"/>
      <c r="J125" s="396"/>
      <c r="K125" s="396"/>
      <c r="L125" s="396"/>
      <c r="M125" s="395"/>
    </row>
    <row r="126" spans="1:15" ht="15.95" customHeight="1">
      <c r="A126" s="58" t="s">
        <v>22</v>
      </c>
      <c r="B126" s="396"/>
      <c r="C126" s="396"/>
      <c r="D126" s="396"/>
      <c r="E126" s="396"/>
      <c r="F126" s="396"/>
      <c r="G126" s="396"/>
      <c r="H126" s="396"/>
      <c r="I126" s="396"/>
      <c r="J126" s="396"/>
      <c r="K126" s="396"/>
      <c r="L126" s="396"/>
      <c r="M126" s="395"/>
    </row>
    <row r="127" spans="1:15" s="59" customFormat="1" ht="15.95" customHeight="1">
      <c r="A127" s="52" t="s">
        <v>163</v>
      </c>
      <c r="B127" s="398"/>
      <c r="C127" s="398"/>
      <c r="D127" s="398"/>
      <c r="E127" s="398"/>
      <c r="F127" s="398"/>
      <c r="G127" s="398"/>
      <c r="H127" s="398"/>
      <c r="I127" s="398"/>
      <c r="J127" s="398"/>
      <c r="K127" s="398"/>
      <c r="L127" s="398"/>
      <c r="M127" s="399"/>
    </row>
    <row r="128" spans="1:15" s="26" customFormat="1" ht="9.9499999999999993" customHeight="1">
      <c r="O128" s="345" t="s">
        <v>264</v>
      </c>
    </row>
    <row r="129" spans="1:15" s="27" customFormat="1" ht="15.95" customHeight="1">
      <c r="A129" s="409" t="s">
        <v>268</v>
      </c>
      <c r="B129" s="410"/>
      <c r="C129" s="410"/>
      <c r="D129" s="410"/>
      <c r="E129" s="410"/>
      <c r="F129" s="410"/>
      <c r="G129" s="410"/>
      <c r="H129" s="410"/>
      <c r="I129" s="410"/>
      <c r="J129" s="410"/>
      <c r="K129" s="410"/>
      <c r="L129" s="410"/>
      <c r="M129" s="411"/>
      <c r="O129" s="346" t="s">
        <v>265</v>
      </c>
    </row>
    <row r="130" spans="1:15" s="27" customFormat="1" ht="15.95" customHeight="1">
      <c r="A130" s="58" t="s">
        <v>19</v>
      </c>
      <c r="B130" s="396"/>
      <c r="C130" s="396"/>
      <c r="D130" s="396"/>
      <c r="E130" s="396"/>
      <c r="F130" s="396"/>
      <c r="G130" s="396"/>
      <c r="H130" s="396"/>
      <c r="I130" s="396"/>
      <c r="J130" s="396"/>
      <c r="K130" s="396"/>
      <c r="L130" s="396"/>
      <c r="M130" s="395"/>
      <c r="O130" s="346"/>
    </row>
    <row r="131" spans="1:15" s="27" customFormat="1" ht="15.95" customHeight="1">
      <c r="A131" s="58" t="s">
        <v>20</v>
      </c>
      <c r="B131" s="396"/>
      <c r="C131" s="396"/>
      <c r="D131" s="396"/>
      <c r="E131" s="396"/>
      <c r="F131" s="396"/>
      <c r="G131" s="396"/>
      <c r="H131" s="396"/>
      <c r="I131" s="396"/>
      <c r="J131" s="396"/>
      <c r="K131" s="396"/>
      <c r="L131" s="396"/>
      <c r="M131" s="395"/>
    </row>
    <row r="132" spans="1:15" s="27" customFormat="1" ht="15.95" customHeight="1">
      <c r="A132" s="58" t="s">
        <v>21</v>
      </c>
      <c r="B132" s="396"/>
      <c r="C132" s="396"/>
      <c r="D132" s="396"/>
      <c r="E132" s="396"/>
      <c r="F132" s="396"/>
      <c r="G132" s="396"/>
      <c r="H132" s="396"/>
      <c r="I132" s="396"/>
      <c r="J132" s="396"/>
      <c r="K132" s="396"/>
      <c r="L132" s="396"/>
      <c r="M132" s="395"/>
    </row>
    <row r="133" spans="1:15" s="27" customFormat="1" ht="15.95" customHeight="1">
      <c r="A133" s="58" t="s">
        <v>22</v>
      </c>
      <c r="B133" s="396"/>
      <c r="C133" s="396"/>
      <c r="D133" s="396"/>
      <c r="E133" s="396"/>
      <c r="F133" s="396"/>
      <c r="G133" s="396"/>
      <c r="H133" s="396"/>
      <c r="I133" s="396"/>
      <c r="J133" s="396"/>
      <c r="K133" s="396"/>
      <c r="L133" s="396"/>
      <c r="M133" s="395"/>
    </row>
    <row r="134" spans="1:15" s="68" customFormat="1" ht="15.95" customHeight="1">
      <c r="A134" s="66" t="s">
        <v>163</v>
      </c>
      <c r="B134" s="398"/>
      <c r="C134" s="398"/>
      <c r="D134" s="398"/>
      <c r="E134" s="398"/>
      <c r="F134" s="398"/>
      <c r="G134" s="398"/>
      <c r="H134" s="398"/>
      <c r="I134" s="398"/>
      <c r="J134" s="398"/>
      <c r="K134" s="398"/>
      <c r="L134" s="398"/>
      <c r="M134" s="399"/>
    </row>
    <row r="135" spans="1:15" s="27" customFormat="1" ht="9.9499999999999993" customHeight="1">
      <c r="O135" s="345" t="s">
        <v>264</v>
      </c>
    </row>
    <row r="136" spans="1:15" s="27" customFormat="1" ht="15.95" customHeight="1">
      <c r="A136" s="409" t="s">
        <v>269</v>
      </c>
      <c r="B136" s="410"/>
      <c r="C136" s="410"/>
      <c r="D136" s="410"/>
      <c r="E136" s="410"/>
      <c r="F136" s="410"/>
      <c r="G136" s="410"/>
      <c r="H136" s="410"/>
      <c r="I136" s="410"/>
      <c r="J136" s="410"/>
      <c r="K136" s="410"/>
      <c r="L136" s="410"/>
      <c r="M136" s="411"/>
      <c r="O136" s="346" t="s">
        <v>265</v>
      </c>
    </row>
    <row r="137" spans="1:15" s="27" customFormat="1" ht="15.95" customHeight="1">
      <c r="A137" s="58" t="s">
        <v>19</v>
      </c>
      <c r="B137" s="396"/>
      <c r="C137" s="396"/>
      <c r="D137" s="396"/>
      <c r="E137" s="396"/>
      <c r="F137" s="396"/>
      <c r="G137" s="396"/>
      <c r="H137" s="396"/>
      <c r="I137" s="396"/>
      <c r="J137" s="396"/>
      <c r="K137" s="396"/>
      <c r="L137" s="396"/>
      <c r="M137" s="395"/>
    </row>
    <row r="138" spans="1:15" s="27" customFormat="1" ht="15.95" customHeight="1">
      <c r="A138" s="58" t="s">
        <v>20</v>
      </c>
      <c r="B138" s="396"/>
      <c r="C138" s="396"/>
      <c r="D138" s="396"/>
      <c r="E138" s="396"/>
      <c r="F138" s="396"/>
      <c r="G138" s="396"/>
      <c r="H138" s="396"/>
      <c r="I138" s="396"/>
      <c r="J138" s="396"/>
      <c r="K138" s="396"/>
      <c r="L138" s="396"/>
      <c r="M138" s="395"/>
    </row>
    <row r="139" spans="1:15" s="27" customFormat="1" ht="18" customHeight="1">
      <c r="A139" s="58" t="s">
        <v>21</v>
      </c>
      <c r="B139" s="396"/>
      <c r="C139" s="396"/>
      <c r="D139" s="396"/>
      <c r="E139" s="396"/>
      <c r="F139" s="396"/>
      <c r="G139" s="396"/>
      <c r="H139" s="396"/>
      <c r="I139" s="396"/>
      <c r="J139" s="396"/>
      <c r="K139" s="396"/>
      <c r="L139" s="396"/>
      <c r="M139" s="395"/>
    </row>
    <row r="140" spans="1:15" s="27" customFormat="1" ht="18" customHeight="1">
      <c r="A140" s="58" t="s">
        <v>22</v>
      </c>
      <c r="B140" s="396"/>
      <c r="C140" s="396"/>
      <c r="D140" s="396"/>
      <c r="E140" s="396"/>
      <c r="F140" s="396"/>
      <c r="G140" s="396"/>
      <c r="H140" s="396"/>
      <c r="I140" s="396"/>
      <c r="J140" s="396"/>
      <c r="K140" s="396"/>
      <c r="L140" s="396"/>
      <c r="M140" s="395"/>
    </row>
    <row r="141" spans="1:15" s="68" customFormat="1" ht="18" customHeight="1">
      <c r="A141" s="66" t="s">
        <v>163</v>
      </c>
      <c r="B141" s="398"/>
      <c r="C141" s="398"/>
      <c r="D141" s="398"/>
      <c r="E141" s="398"/>
      <c r="F141" s="398"/>
      <c r="G141" s="398"/>
      <c r="H141" s="398"/>
      <c r="I141" s="398"/>
      <c r="J141" s="398"/>
      <c r="K141" s="398"/>
      <c r="L141" s="398"/>
      <c r="M141" s="399"/>
    </row>
    <row r="142" spans="1:15" s="27" customFormat="1" ht="9.9499999999999993" customHeight="1">
      <c r="O142" s="345" t="s">
        <v>264</v>
      </c>
    </row>
    <row r="143" spans="1:15" s="27" customFormat="1" ht="15.95" customHeight="1">
      <c r="A143" s="409" t="s">
        <v>569</v>
      </c>
      <c r="B143" s="410"/>
      <c r="C143" s="410"/>
      <c r="D143" s="410"/>
      <c r="E143" s="410"/>
      <c r="F143" s="410"/>
      <c r="G143" s="410"/>
      <c r="H143" s="410"/>
      <c r="I143" s="410"/>
      <c r="J143" s="410"/>
      <c r="K143" s="410"/>
      <c r="L143" s="410"/>
      <c r="M143" s="411"/>
      <c r="O143" s="346" t="s">
        <v>265</v>
      </c>
    </row>
    <row r="144" spans="1:15" s="27" customFormat="1" ht="15.95" customHeight="1">
      <c r="A144" s="58" t="s">
        <v>19</v>
      </c>
      <c r="B144" s="396"/>
      <c r="C144" s="396"/>
      <c r="D144" s="396"/>
      <c r="E144" s="396"/>
      <c r="F144" s="396"/>
      <c r="G144" s="396"/>
      <c r="H144" s="396"/>
      <c r="I144" s="396"/>
      <c r="J144" s="396"/>
      <c r="K144" s="396"/>
      <c r="L144" s="396"/>
      <c r="M144" s="395"/>
    </row>
    <row r="145" spans="1:15" s="27" customFormat="1" ht="15.95" customHeight="1">
      <c r="A145" s="58" t="s">
        <v>20</v>
      </c>
      <c r="B145" s="396"/>
      <c r="C145" s="396"/>
      <c r="D145" s="396"/>
      <c r="E145" s="396"/>
      <c r="F145" s="396"/>
      <c r="G145" s="396"/>
      <c r="H145" s="396"/>
      <c r="I145" s="396"/>
      <c r="J145" s="396"/>
      <c r="K145" s="396"/>
      <c r="L145" s="396"/>
      <c r="M145" s="395"/>
    </row>
    <row r="146" spans="1:15" s="27" customFormat="1" ht="15.95" customHeight="1">
      <c r="A146" s="58" t="s">
        <v>21</v>
      </c>
      <c r="B146" s="396"/>
      <c r="C146" s="396"/>
      <c r="D146" s="396"/>
      <c r="E146" s="396"/>
      <c r="F146" s="396"/>
      <c r="G146" s="396"/>
      <c r="H146" s="396"/>
      <c r="I146" s="396"/>
      <c r="J146" s="396"/>
      <c r="K146" s="396"/>
      <c r="L146" s="396"/>
      <c r="M146" s="395"/>
    </row>
    <row r="147" spans="1:15" s="27" customFormat="1" ht="15.95" customHeight="1">
      <c r="A147" s="58" t="s">
        <v>22</v>
      </c>
      <c r="B147" s="396"/>
      <c r="C147" s="396"/>
      <c r="D147" s="396"/>
      <c r="E147" s="396"/>
      <c r="F147" s="396"/>
      <c r="G147" s="396"/>
      <c r="H147" s="396"/>
      <c r="I147" s="396"/>
      <c r="J147" s="396"/>
      <c r="K147" s="396"/>
      <c r="L147" s="396"/>
      <c r="M147" s="395"/>
    </row>
    <row r="148" spans="1:15" s="68" customFormat="1" ht="18" customHeight="1">
      <c r="A148" s="66" t="s">
        <v>163</v>
      </c>
      <c r="B148" s="398"/>
      <c r="C148" s="398"/>
      <c r="D148" s="398"/>
      <c r="E148" s="398"/>
      <c r="F148" s="398"/>
      <c r="G148" s="398"/>
      <c r="H148" s="398"/>
      <c r="I148" s="398"/>
      <c r="J148" s="398"/>
      <c r="K148" s="398"/>
      <c r="L148" s="398"/>
      <c r="M148" s="399"/>
    </row>
    <row r="149" spans="1:15" s="27" customFormat="1" ht="9.9499999999999993" customHeight="1">
      <c r="O149" s="345" t="s">
        <v>264</v>
      </c>
    </row>
    <row r="150" spans="1:15" s="27" customFormat="1" ht="24" customHeight="1">
      <c r="A150" s="60" t="s">
        <v>194</v>
      </c>
      <c r="B150" s="60"/>
      <c r="C150" s="60"/>
      <c r="D150" s="60"/>
      <c r="E150" s="60"/>
      <c r="F150" s="60"/>
      <c r="G150" s="60"/>
      <c r="H150" s="60"/>
      <c r="I150" s="60"/>
      <c r="J150" s="60"/>
      <c r="K150" s="60"/>
      <c r="L150" s="60"/>
      <c r="M150" s="60"/>
      <c r="O150" s="346" t="s">
        <v>265</v>
      </c>
    </row>
    <row r="151" spans="1:15" s="27" customFormat="1" ht="15.95" customHeight="1">
      <c r="A151" s="409" t="s">
        <v>98</v>
      </c>
      <c r="B151" s="410"/>
      <c r="C151" s="410"/>
      <c r="D151" s="410"/>
      <c r="E151" s="410"/>
      <c r="F151" s="410"/>
      <c r="G151" s="410"/>
      <c r="H151" s="410"/>
      <c r="I151" s="410"/>
      <c r="J151" s="410"/>
      <c r="K151" s="410"/>
      <c r="L151" s="410"/>
      <c r="M151" s="411"/>
    </row>
    <row r="152" spans="1:15" s="26" customFormat="1" ht="15.95" customHeight="1">
      <c r="A152" s="394"/>
      <c r="B152" s="396"/>
      <c r="C152" s="396"/>
      <c r="D152" s="396"/>
      <c r="E152" s="396"/>
      <c r="F152" s="396"/>
      <c r="G152" s="396"/>
      <c r="H152" s="396"/>
      <c r="I152" s="396"/>
      <c r="J152" s="396"/>
      <c r="K152" s="396"/>
      <c r="L152" s="396"/>
      <c r="M152" s="395"/>
    </row>
    <row r="153" spans="1:15" s="26" customFormat="1" ht="15.95" customHeight="1">
      <c r="A153" s="397"/>
      <c r="B153" s="398"/>
      <c r="C153" s="398"/>
      <c r="D153" s="398"/>
      <c r="E153" s="398"/>
      <c r="F153" s="398"/>
      <c r="G153" s="398"/>
      <c r="H153" s="398"/>
      <c r="I153" s="398"/>
      <c r="J153" s="398"/>
      <c r="K153" s="398"/>
      <c r="L153" s="398"/>
      <c r="M153" s="399"/>
      <c r="O153" s="468" t="s">
        <v>267</v>
      </c>
    </row>
    <row r="154" spans="1:15" s="26" customFormat="1" ht="9.9499999999999993" customHeight="1">
      <c r="A154" s="183"/>
      <c r="B154" s="183"/>
      <c r="C154" s="183"/>
      <c r="D154" s="183"/>
      <c r="E154" s="183"/>
      <c r="F154" s="183"/>
      <c r="G154" s="183"/>
      <c r="H154" s="183"/>
      <c r="I154" s="183"/>
      <c r="J154" s="183"/>
      <c r="K154" s="183"/>
      <c r="L154" s="183"/>
      <c r="M154" s="183"/>
      <c r="O154" s="468"/>
    </row>
    <row r="155" spans="1:15" s="26" customFormat="1" ht="18" customHeight="1">
      <c r="A155" s="409" t="s">
        <v>204</v>
      </c>
      <c r="B155" s="410"/>
      <c r="C155" s="410"/>
      <c r="D155" s="410"/>
      <c r="E155" s="410"/>
      <c r="F155" s="410"/>
      <c r="G155" s="410"/>
      <c r="H155" s="410"/>
      <c r="I155" s="410"/>
      <c r="J155" s="410"/>
      <c r="K155" s="410"/>
      <c r="L155" s="410"/>
      <c r="M155" s="411"/>
    </row>
    <row r="156" spans="1:15" s="26" customFormat="1" ht="15.95" customHeight="1">
      <c r="A156" s="394"/>
      <c r="B156" s="396"/>
      <c r="C156" s="396"/>
      <c r="D156" s="396"/>
      <c r="E156" s="396"/>
      <c r="F156" s="396"/>
      <c r="G156" s="396"/>
      <c r="H156" s="396"/>
      <c r="I156" s="396"/>
      <c r="J156" s="396"/>
      <c r="K156" s="396"/>
      <c r="L156" s="396"/>
      <c r="M156" s="395"/>
    </row>
    <row r="157" spans="1:15" s="26" customFormat="1" ht="15.95" customHeight="1">
      <c r="A157" s="397"/>
      <c r="B157" s="398"/>
      <c r="C157" s="398"/>
      <c r="D157" s="398"/>
      <c r="E157" s="398"/>
      <c r="F157" s="398"/>
      <c r="G157" s="398"/>
      <c r="H157" s="398"/>
      <c r="I157" s="398"/>
      <c r="J157" s="398"/>
      <c r="K157" s="398"/>
      <c r="L157" s="398"/>
      <c r="M157" s="399"/>
    </row>
    <row r="158" spans="1:15" s="26" customFormat="1" ht="24" customHeight="1">
      <c r="A158" s="460" t="s">
        <v>195</v>
      </c>
      <c r="B158" s="460"/>
      <c r="C158" s="460"/>
      <c r="D158" s="460"/>
      <c r="E158" s="460"/>
      <c r="F158" s="460"/>
      <c r="G158" s="460"/>
      <c r="H158" s="460"/>
      <c r="I158" s="460"/>
      <c r="J158" s="460"/>
      <c r="K158" s="460"/>
      <c r="L158" s="460"/>
      <c r="M158" s="460"/>
    </row>
    <row r="159" spans="1:15" s="26" customFormat="1" ht="120" customHeight="1">
      <c r="A159" s="442"/>
      <c r="B159" s="443"/>
      <c r="C159" s="443"/>
      <c r="D159" s="443"/>
      <c r="E159" s="443"/>
      <c r="F159" s="443"/>
      <c r="G159" s="443"/>
      <c r="H159" s="443"/>
      <c r="I159" s="443"/>
      <c r="J159" s="443"/>
      <c r="K159" s="443"/>
      <c r="L159" s="443"/>
      <c r="M159" s="444"/>
    </row>
    <row r="160" spans="1:15" ht="21.75" customHeight="1">
      <c r="A160" s="397"/>
      <c r="B160" s="398"/>
      <c r="C160" s="398"/>
      <c r="D160" s="398"/>
      <c r="E160" s="398"/>
      <c r="F160" s="398"/>
      <c r="G160" s="398"/>
      <c r="H160" s="398"/>
      <c r="I160" s="398"/>
      <c r="J160" s="398"/>
      <c r="K160" s="398"/>
      <c r="L160" s="398"/>
      <c r="M160" s="399"/>
    </row>
    <row r="161" spans="1:13" s="61" customFormat="1" ht="18" customHeight="1">
      <c r="A161" s="61" t="s">
        <v>139</v>
      </c>
      <c r="M161" s="62"/>
    </row>
    <row r="162" spans="1:13" s="61" customFormat="1" ht="38.1" customHeight="1">
      <c r="A162" s="63" t="s">
        <v>140</v>
      </c>
      <c r="B162" s="451" t="s">
        <v>97</v>
      </c>
      <c r="C162" s="451"/>
      <c r="D162" s="451"/>
      <c r="E162" s="451"/>
      <c r="F162" s="451"/>
      <c r="G162" s="451"/>
      <c r="H162" s="451"/>
      <c r="I162" s="451"/>
      <c r="J162" s="451"/>
      <c r="K162" s="451"/>
      <c r="L162" s="451"/>
      <c r="M162" s="301" t="s">
        <v>76</v>
      </c>
    </row>
    <row r="163" spans="1:13" s="61" customFormat="1" ht="38.1" customHeight="1">
      <c r="A163" s="63" t="s">
        <v>141</v>
      </c>
      <c r="B163" s="451" t="s">
        <v>214</v>
      </c>
      <c r="C163" s="451"/>
      <c r="D163" s="451"/>
      <c r="E163" s="451"/>
      <c r="F163" s="451"/>
      <c r="G163" s="451"/>
      <c r="H163" s="451"/>
      <c r="I163" s="451"/>
      <c r="J163" s="451"/>
      <c r="K163" s="451"/>
      <c r="L163" s="451"/>
      <c r="M163" s="301" t="s">
        <v>76</v>
      </c>
    </row>
    <row r="164" spans="1:13" s="61" customFormat="1" ht="38.1" customHeight="1">
      <c r="A164" s="63" t="s">
        <v>142</v>
      </c>
      <c r="B164" s="451" t="s">
        <v>44</v>
      </c>
      <c r="C164" s="451"/>
      <c r="D164" s="451"/>
      <c r="E164" s="451"/>
      <c r="F164" s="451"/>
      <c r="G164" s="451"/>
      <c r="H164" s="451"/>
      <c r="I164" s="451"/>
      <c r="J164" s="451"/>
      <c r="K164" s="451"/>
      <c r="L164" s="451"/>
      <c r="M164" s="301" t="s">
        <v>76</v>
      </c>
    </row>
    <row r="165" spans="1:13" s="61" customFormat="1" ht="38.1" customHeight="1">
      <c r="A165" s="246"/>
      <c r="B165" s="454" t="s">
        <v>426</v>
      </c>
      <c r="C165" s="455"/>
      <c r="D165" s="455"/>
      <c r="E165" s="455"/>
      <c r="F165" s="455"/>
      <c r="G165" s="455"/>
      <c r="H165" s="455"/>
      <c r="I165" s="455"/>
      <c r="J165" s="455"/>
      <c r="K165" s="455"/>
      <c r="L165" s="456"/>
      <c r="M165" s="301" t="s">
        <v>76</v>
      </c>
    </row>
    <row r="166" spans="1:13" s="61" customFormat="1" ht="38.1" customHeight="1">
      <c r="A166" s="63" t="s">
        <v>143</v>
      </c>
      <c r="B166" s="451" t="s">
        <v>377</v>
      </c>
      <c r="C166" s="451"/>
      <c r="D166" s="451"/>
      <c r="E166" s="451"/>
      <c r="F166" s="451"/>
      <c r="G166" s="451"/>
      <c r="H166" s="451"/>
      <c r="I166" s="451"/>
      <c r="J166" s="451"/>
      <c r="K166" s="451"/>
      <c r="L166" s="451"/>
      <c r="M166" s="301" t="s">
        <v>76</v>
      </c>
    </row>
    <row r="167" spans="1:13" s="61" customFormat="1" ht="38.1" customHeight="1">
      <c r="A167" s="63"/>
      <c r="B167" s="457" t="s">
        <v>414</v>
      </c>
      <c r="C167" s="458"/>
      <c r="D167" s="458"/>
      <c r="E167" s="458"/>
      <c r="F167" s="458"/>
      <c r="G167" s="458"/>
      <c r="H167" s="458"/>
      <c r="I167" s="458"/>
      <c r="J167" s="458"/>
      <c r="K167" s="458"/>
      <c r="L167" s="459"/>
      <c r="M167" s="301" t="s">
        <v>76</v>
      </c>
    </row>
    <row r="168" spans="1:13" s="61" customFormat="1" ht="38.1" customHeight="1">
      <c r="A168" s="63" t="s">
        <v>144</v>
      </c>
      <c r="B168" s="451" t="s">
        <v>135</v>
      </c>
      <c r="C168" s="451"/>
      <c r="D168" s="451"/>
      <c r="E168" s="451"/>
      <c r="F168" s="451"/>
      <c r="G168" s="451"/>
      <c r="H168" s="451"/>
      <c r="I168" s="451"/>
      <c r="J168" s="451"/>
      <c r="K168" s="451"/>
      <c r="L168" s="451"/>
      <c r="M168" s="301" t="s">
        <v>76</v>
      </c>
    </row>
    <row r="169" spans="1:13" s="61" customFormat="1" ht="38.1" customHeight="1">
      <c r="A169" s="63" t="s">
        <v>145</v>
      </c>
      <c r="B169" s="451" t="s">
        <v>428</v>
      </c>
      <c r="C169" s="451"/>
      <c r="D169" s="451"/>
      <c r="E169" s="451"/>
      <c r="F169" s="451"/>
      <c r="G169" s="451"/>
      <c r="H169" s="451"/>
      <c r="I169" s="451"/>
      <c r="J169" s="451"/>
      <c r="K169" s="451"/>
      <c r="L169" s="451"/>
      <c r="M169" s="301" t="s">
        <v>76</v>
      </c>
    </row>
    <row r="170" spans="1:13" s="26" customFormat="1" ht="9.9499999999999993" customHeight="1"/>
    <row r="171" spans="1:13" s="26" customFormat="1" ht="15.95" customHeight="1">
      <c r="A171" s="61" t="s">
        <v>148</v>
      </c>
      <c r="H171" s="453" t="s">
        <v>262</v>
      </c>
      <c r="I171" s="453"/>
      <c r="J171" s="453"/>
      <c r="K171" s="64"/>
      <c r="L171" s="64"/>
      <c r="M171" s="64" t="s">
        <v>262</v>
      </c>
    </row>
    <row r="172" spans="1:13" s="26" customFormat="1" ht="15.95" customHeight="1">
      <c r="G172" s="65" t="s">
        <v>149</v>
      </c>
      <c r="H172" s="452" t="s">
        <v>76</v>
      </c>
      <c r="I172" s="452"/>
      <c r="J172" s="452"/>
      <c r="L172" s="65" t="s">
        <v>150</v>
      </c>
      <c r="M172" s="301" t="s">
        <v>76</v>
      </c>
    </row>
    <row r="173" spans="1:13" s="26" customFormat="1" ht="18" customHeight="1">
      <c r="A173" s="26" t="s">
        <v>197</v>
      </c>
    </row>
    <row r="174" spans="1:13" s="26" customFormat="1" ht="90" customHeight="1">
      <c r="A174" s="442"/>
      <c r="B174" s="443"/>
      <c r="C174" s="443"/>
      <c r="D174" s="443"/>
      <c r="E174" s="443"/>
      <c r="F174" s="443"/>
      <c r="G174" s="443"/>
      <c r="H174" s="443"/>
      <c r="I174" s="443"/>
      <c r="J174" s="443"/>
      <c r="K174" s="443"/>
      <c r="L174" s="443"/>
      <c r="M174" s="444"/>
    </row>
    <row r="175" spans="1:13" s="26" customFormat="1" ht="90" customHeight="1">
      <c r="A175" s="394"/>
      <c r="B175" s="396"/>
      <c r="C175" s="396"/>
      <c r="D175" s="396"/>
      <c r="E175" s="396"/>
      <c r="F175" s="396"/>
      <c r="G175" s="396"/>
      <c r="H175" s="396"/>
      <c r="I175" s="396"/>
      <c r="J175" s="396"/>
      <c r="K175" s="396"/>
      <c r="L175" s="396"/>
      <c r="M175" s="395"/>
    </row>
    <row r="176" spans="1:13" s="26" customFormat="1" ht="9.75" customHeight="1">
      <c r="A176" s="397"/>
      <c r="B176" s="398"/>
      <c r="C176" s="398"/>
      <c r="D176" s="398"/>
      <c r="E176" s="398"/>
      <c r="F176" s="398"/>
      <c r="G176" s="398"/>
      <c r="H176" s="398"/>
      <c r="I176" s="398"/>
      <c r="J176" s="398"/>
      <c r="K176" s="398"/>
      <c r="L176" s="398"/>
      <c r="M176" s="399"/>
    </row>
    <row r="177" spans="1:13" s="26" customFormat="1" ht="2.25" customHeight="1"/>
    <row r="178" spans="1:13" s="26" customFormat="1" ht="24" customHeight="1">
      <c r="A178" s="449" t="s">
        <v>570</v>
      </c>
      <c r="B178" s="450"/>
      <c r="C178" s="450"/>
      <c r="D178" s="450"/>
      <c r="E178" s="450"/>
      <c r="F178" s="450"/>
      <c r="G178" s="450"/>
      <c r="H178" s="450"/>
      <c r="I178" s="450"/>
      <c r="J178" s="450"/>
      <c r="K178" s="450"/>
      <c r="L178" s="450"/>
      <c r="M178" s="450"/>
    </row>
    <row r="179" spans="1:13" s="26" customFormat="1" ht="9.75" customHeight="1"/>
  </sheetData>
  <sheetProtection formatCells="0" formatColumns="0" formatRows="0" insertRows="0" deleteRows="0" sort="0" autoFilter="0" pivotTables="0"/>
  <mergeCells count="226">
    <mergeCell ref="J56:K56"/>
    <mergeCell ref="L56:M56"/>
    <mergeCell ref="O153:O154"/>
    <mergeCell ref="B164:L164"/>
    <mergeCell ref="A79:D79"/>
    <mergeCell ref="E79:I79"/>
    <mergeCell ref="J79:K79"/>
    <mergeCell ref="L79:M79"/>
    <mergeCell ref="A80:D80"/>
    <mergeCell ref="E80:I80"/>
    <mergeCell ref="A82:D82"/>
    <mergeCell ref="E82:I82"/>
    <mergeCell ref="J82:K82"/>
    <mergeCell ref="L82:M82"/>
    <mergeCell ref="A84:D84"/>
    <mergeCell ref="A93:D93"/>
    <mergeCell ref="A136:M136"/>
    <mergeCell ref="B134:M134"/>
    <mergeCell ref="B137:M137"/>
    <mergeCell ref="B138:M138"/>
    <mergeCell ref="B139:M139"/>
    <mergeCell ref="B140:M140"/>
    <mergeCell ref="B146:M146"/>
    <mergeCell ref="B147:M147"/>
    <mergeCell ref="B148:M148"/>
    <mergeCell ref="B145:M145"/>
    <mergeCell ref="F70:J70"/>
    <mergeCell ref="A72:I77"/>
    <mergeCell ref="K72:L72"/>
    <mergeCell ref="K74:L74"/>
    <mergeCell ref="K76:L76"/>
    <mergeCell ref="F69:G69"/>
    <mergeCell ref="F97:M97"/>
    <mergeCell ref="A92:D92"/>
    <mergeCell ref="L80:M80"/>
    <mergeCell ref="A81:D81"/>
    <mergeCell ref="E81:I81"/>
    <mergeCell ref="J81:K81"/>
    <mergeCell ref="L81:M81"/>
    <mergeCell ref="B123:M123"/>
    <mergeCell ref="B124:M124"/>
    <mergeCell ref="B125:M125"/>
    <mergeCell ref="B126:M126"/>
    <mergeCell ref="B127:M127"/>
    <mergeCell ref="A122:M122"/>
    <mergeCell ref="N3:O4"/>
    <mergeCell ref="A156:M157"/>
    <mergeCell ref="O48:O49"/>
    <mergeCell ref="B91:M91"/>
    <mergeCell ref="B96:M96"/>
    <mergeCell ref="B101:M101"/>
    <mergeCell ref="B106:M106"/>
    <mergeCell ref="A155:M155"/>
    <mergeCell ref="B141:M141"/>
    <mergeCell ref="A143:M143"/>
    <mergeCell ref="B144:M144"/>
    <mergeCell ref="A151:M151"/>
    <mergeCell ref="B131:M131"/>
    <mergeCell ref="B132:M132"/>
    <mergeCell ref="B133:M133"/>
    <mergeCell ref="A37:D37"/>
    <mergeCell ref="N68:O76"/>
    <mergeCell ref="N88:O101"/>
    <mergeCell ref="A68:M68"/>
    <mergeCell ref="E37:I37"/>
    <mergeCell ref="J37:K37"/>
    <mergeCell ref="L37:M37"/>
    <mergeCell ref="A38:D38"/>
    <mergeCell ref="E38:I38"/>
    <mergeCell ref="A174:M176"/>
    <mergeCell ref="A178:M178"/>
    <mergeCell ref="A159:M160"/>
    <mergeCell ref="B162:L162"/>
    <mergeCell ref="B163:L163"/>
    <mergeCell ref="A152:M153"/>
    <mergeCell ref="B166:L166"/>
    <mergeCell ref="B168:L168"/>
    <mergeCell ref="B169:L169"/>
    <mergeCell ref="H172:J172"/>
    <mergeCell ref="H171:J171"/>
    <mergeCell ref="B165:L165"/>
    <mergeCell ref="B167:L167"/>
    <mergeCell ref="A158:M158"/>
    <mergeCell ref="A36:D36"/>
    <mergeCell ref="E36:I36"/>
    <mergeCell ref="J36:K36"/>
    <mergeCell ref="L36:M36"/>
    <mergeCell ref="J38:K38"/>
    <mergeCell ref="L38:M38"/>
    <mergeCell ref="B46:E46"/>
    <mergeCell ref="F44:J44"/>
    <mergeCell ref="F45:J45"/>
    <mergeCell ref="F46:J46"/>
    <mergeCell ref="K44:M44"/>
    <mergeCell ref="K45:M45"/>
    <mergeCell ref="K46:M46"/>
    <mergeCell ref="A40:I40"/>
    <mergeCell ref="A41:I41"/>
    <mergeCell ref="B43:E43"/>
    <mergeCell ref="F43:J43"/>
    <mergeCell ref="K43:M43"/>
    <mergeCell ref="B44:E44"/>
    <mergeCell ref="B45:E45"/>
    <mergeCell ref="J40:K40"/>
    <mergeCell ref="L40:M40"/>
    <mergeCell ref="A27:D27"/>
    <mergeCell ref="E27:I27"/>
    <mergeCell ref="J27:K27"/>
    <mergeCell ref="L27:M27"/>
    <mergeCell ref="A34:D34"/>
    <mergeCell ref="E34:I34"/>
    <mergeCell ref="J34:K34"/>
    <mergeCell ref="L34:M34"/>
    <mergeCell ref="A35:D35"/>
    <mergeCell ref="E35:I35"/>
    <mergeCell ref="J35:K35"/>
    <mergeCell ref="L35:M35"/>
    <mergeCell ref="A31:I31"/>
    <mergeCell ref="A32:I32"/>
    <mergeCell ref="A28:D28"/>
    <mergeCell ref="E28:I28"/>
    <mergeCell ref="J28:K28"/>
    <mergeCell ref="L28:M28"/>
    <mergeCell ref="A29:D29"/>
    <mergeCell ref="E29:I29"/>
    <mergeCell ref="J29:K29"/>
    <mergeCell ref="L29:M29"/>
    <mergeCell ref="A30:D30"/>
    <mergeCell ref="E30:I30"/>
    <mergeCell ref="J30:K30"/>
    <mergeCell ref="L30:M30"/>
    <mergeCell ref="J31:K31"/>
    <mergeCell ref="L31:M31"/>
    <mergeCell ref="A1:J4"/>
    <mergeCell ref="A9:M9"/>
    <mergeCell ref="L7:M7"/>
    <mergeCell ref="C7:I8"/>
    <mergeCell ref="K8:M8"/>
    <mergeCell ref="F16:J16"/>
    <mergeCell ref="K3:M3"/>
    <mergeCell ref="L6:M6"/>
    <mergeCell ref="A26:D26"/>
    <mergeCell ref="E26:I26"/>
    <mergeCell ref="J26:K26"/>
    <mergeCell ref="L26:M26"/>
    <mergeCell ref="J11:M11"/>
    <mergeCell ref="J12:M12"/>
    <mergeCell ref="K18:L18"/>
    <mergeCell ref="K20:L20"/>
    <mergeCell ref="K22:L22"/>
    <mergeCell ref="A18:I23"/>
    <mergeCell ref="A25:D25"/>
    <mergeCell ref="E25:I25"/>
    <mergeCell ref="J25:K25"/>
    <mergeCell ref="L25:M25"/>
    <mergeCell ref="B130:M130"/>
    <mergeCell ref="A83:D83"/>
    <mergeCell ref="E83:I83"/>
    <mergeCell ref="J83:K83"/>
    <mergeCell ref="L83:M83"/>
    <mergeCell ref="A85:I85"/>
    <mergeCell ref="J85:M85"/>
    <mergeCell ref="A86:I86"/>
    <mergeCell ref="J86:M86"/>
    <mergeCell ref="E84:I84"/>
    <mergeCell ref="J84:K84"/>
    <mergeCell ref="L84:M84"/>
    <mergeCell ref="A89:M89"/>
    <mergeCell ref="H110:J110"/>
    <mergeCell ref="A98:D98"/>
    <mergeCell ref="F98:M98"/>
    <mergeCell ref="A102:D102"/>
    <mergeCell ref="F102:M102"/>
    <mergeCell ref="A103:D103"/>
    <mergeCell ref="F103:M103"/>
    <mergeCell ref="F92:M92"/>
    <mergeCell ref="F93:M93"/>
    <mergeCell ref="A97:D97"/>
    <mergeCell ref="A107:D107"/>
    <mergeCell ref="F107:M107"/>
    <mergeCell ref="A129:M129"/>
    <mergeCell ref="L48:M48"/>
    <mergeCell ref="A49:D49"/>
    <mergeCell ref="E49:I49"/>
    <mergeCell ref="J49:K49"/>
    <mergeCell ref="L49:M49"/>
    <mergeCell ref="A52:D52"/>
    <mergeCell ref="E52:I52"/>
    <mergeCell ref="J52:K52"/>
    <mergeCell ref="L52:M52"/>
    <mergeCell ref="A53:D53"/>
    <mergeCell ref="E53:I53"/>
    <mergeCell ref="J53:K53"/>
    <mergeCell ref="L53:M53"/>
    <mergeCell ref="A50:I50"/>
    <mergeCell ref="J50:M50"/>
    <mergeCell ref="A108:D108"/>
    <mergeCell ref="F108:M108"/>
    <mergeCell ref="J80:K80"/>
    <mergeCell ref="L54:M54"/>
    <mergeCell ref="A55:D55"/>
    <mergeCell ref="E55:I55"/>
    <mergeCell ref="A66:M66"/>
    <mergeCell ref="A64:M64"/>
    <mergeCell ref="B67:M67"/>
    <mergeCell ref="A48:D48"/>
    <mergeCell ref="E48:I48"/>
    <mergeCell ref="J48:K48"/>
    <mergeCell ref="F62:M62"/>
    <mergeCell ref="J55:K55"/>
    <mergeCell ref="L55:M55"/>
    <mergeCell ref="A59:E59"/>
    <mergeCell ref="F59:J59"/>
    <mergeCell ref="K59:M59"/>
    <mergeCell ref="A60:E60"/>
    <mergeCell ref="F60:J60"/>
    <mergeCell ref="K60:M60"/>
    <mergeCell ref="A61:E61"/>
    <mergeCell ref="A56:I56"/>
    <mergeCell ref="A57:I57"/>
    <mergeCell ref="A51:I51"/>
    <mergeCell ref="J51:M51"/>
    <mergeCell ref="F61:M61"/>
    <mergeCell ref="A54:D54"/>
    <mergeCell ref="E54:I54"/>
    <mergeCell ref="J54:K54"/>
  </mergeCells>
  <dataValidations disablePrompts="1" xWindow="771" yWindow="608" count="27">
    <dataValidation type="list" allowBlank="1" showInputMessage="1" showErrorMessage="1" sqref="J11">
      <formula1>"(wybierz z listy), złożenie wniosku, korekta wniosku, wycofanie wniosku w części"</formula1>
    </dataValidation>
    <dataValidation type="list" allowBlank="1" showInputMessage="1" showErrorMessage="1" sqref="J12">
      <formula1>"(wybierz z listy), przygotowaniu projektu współpracy, realizacji projektu współpracy, przygotowaniu połączonym z realizacją projektu współpracy"</formula1>
    </dataValidation>
    <dataValidation type="list" allowBlank="1" showInputMessage="1" showErrorMessage="1" sqref="E93 E98 E103 E108">
      <formula1>"(wybierz z listy),TAK,NIE,ND"</formula1>
    </dataValidation>
    <dataValidation type="whole" allowBlank="1" showInputMessage="1" showErrorMessage="1" errorTitle="Błąd!" error="W tym polu można wpisać tylko liczbę całkowitą - w zakresie od &quot;01&quot; do &quot;16&quot;" sqref="D6">
      <formula1>1</formula1>
      <formula2>16</formula2>
    </dataValidation>
    <dataValidation type="whole" allowBlank="1" showInputMessage="1" showErrorMessage="1" errorTitle="Błąd!" error="W tym polu można wpisać tylko liczbę całkowitą - w zakresie od &quot;14&quot; do &quot;24&quot;" sqref="I6">
      <formula1>14</formula1>
      <formula2>24</formula2>
    </dataValidation>
    <dataValidation type="whole" allowBlank="1" showInputMessage="1" showErrorMessage="1" errorTitle="Błąd!" error="W tym polu można wpisać tylko liczbę całkowitą - w zakresie od &quot;00001&quot; do &quot;99999&quot;" sqref="G6">
      <formula1>1</formula1>
      <formula2>99999</formula2>
    </dataValidation>
    <dataValidation operator="greaterThanOrEqual" allowBlank="1" showInputMessage="1" showErrorMessage="1" sqref="L6"/>
    <dataValidation type="date" operator="greaterThanOrEqual" allowBlank="1" showInputMessage="1" showErrorMessage="1" errorTitle="Błąd!" error="W tym polu można wpisać tylko datę - równą lub większą od &quot;01-01-2014&quot;" sqref="K6">
      <formula1>41640</formula1>
    </dataValidation>
    <dataValidation type="whole" operator="greaterThanOrEqual" allowBlank="1" showInputMessage="1" showErrorMessage="1" sqref="L4">
      <formula1>0</formula1>
    </dataValidation>
    <dataValidation type="whole" allowBlank="1" showInputMessage="1" showErrorMessage="1" errorTitle="Błąd!" error="W tym polu można wpisać tylko liczbę całkowitą - w zakresie od &quot;000000001&quot; do &quot;999999999&quot; (dziewięciocyfrową, większą od &quot;0&quot;)" sqref="F16:J16 K18:L18 K72:L72 F70:J70">
      <formula1>1</formula1>
      <formula2>999999999</formula2>
    </dataValidation>
    <dataValidation type="whole" allowBlank="1" showInputMessage="1" showErrorMessage="1" errorTitle="Błąd!" error="W tym polu można wpisać tylko liczbę całkowitą - w zakresie od &quot;00001&quot; do &quot;99999&quot; (pięciocyfrową, większą od &quot;0&quot;)" sqref="M18 M72">
      <formula1>1</formula1>
      <formula2>99999</formula2>
    </dataValidation>
    <dataValidation type="whole" allowBlank="1" showInputMessage="1" showErrorMessage="1" errorTitle="Błąd!" error="W tym polu można wpisać tylko liczbę całkowitą - w zakresie od &quot;0000000001&quot; do &quot;9999999999&quot; (dziesięciocyfrową, większą od &quot;0&quot;)" sqref="K20:L20 K22:L22 K74:L74 K76:L76">
      <formula1>1</formula1>
      <formula2>9999999999</formula2>
    </dataValidation>
    <dataValidation type="list" allowBlank="1" showInputMessage="1" showErrorMessage="1" sqref="E26:I26 E35:I35 E80:I80 E49:I49">
      <formula1>"(wybierz z listy),dolnośląskie,kujawsko-pomorskie,lubelskie,lubuskie,łódzkie,małopolskie,mazowieckie,opolskie,podkarpackie,podlaskie,pomorskie,śląskie,świętokrzyskie,warmińsko-mazurskie,wielkopolskie,zachodniopomorskie,nie dotyczy"</formula1>
    </dataValidation>
    <dataValidation type="list" allowBlank="1" showInputMessage="1" showErrorMessage="1" sqref="F93:M93 F98:M98 F103:M103 F108:M108">
      <mc:AlternateContent xmlns:x12ac="http://schemas.microsoft.com/office/spreadsheetml/2011/1/ac" xmlns:mc="http://schemas.openxmlformats.org/markup-compatibility/2006">
        <mc:Choice Requires="x12ac">
          <x12ac:list>(wybierz z listy),"grupą lokalnych partnerów publicznych lub prywatnych, niebędąca LGD/LGR, realizującą LSR","zagraniczną LGD/LGR, wybraną w ramach PROW 2014-2020","LGD/LGR wybraną do realizacji LSR w ramach PROW 2014-2020, która nie ubiega się o pomoc"</x12ac:list>
        </mc:Choice>
        <mc:Fallback>
          <formula1>"(wybierz z listy),grupą lokalnych partnerów publicznych lub prywatnych, niebędąca LGD/LGR, realizującą LSR,zagraniczną LGD/LGR, wybraną w ramach PROW 2014-2020,LGD/LGR wybraną do realizacji LSR w ramach PROW 2014-2020, która nie ubiega się o pomoc"</formula1>
        </mc:Fallback>
      </mc:AlternateContent>
    </dataValidation>
    <dataValidation type="whole" operator="greaterThan" allowBlank="1" showInputMessage="1" showErrorMessage="1" errorTitle="Błąd!" error="W tym polu można wpisać tylko liczbę całkowitą - większą od &quot;1&quot;_x000a_Nr 1 jest bowiem zarezerwowany dla LGD wiodącej" promptTitle="Uwaga!" prompt="Należy przypisać kolejne numery partnerom projektu współpracy (LGD), ubiegającym się wspólnie o przyznanie pomocy, przy rezerwacji nr 1 dla LGD umocowanej do działania w imieniu pozostałych LGD (wymienionej w sekcji II. A.)" sqref="F69:G69">
      <formula1>1</formula1>
    </dataValidation>
    <dataValidation type="list" allowBlank="1" showInputMessage="1" showErrorMessage="1" sqref="E117:E119">
      <formula1>"(wybierz z listy),TAK,ND"</formula1>
    </dataValidation>
    <dataValidation type="list" allowBlank="1" showInputMessage="1" showErrorMessage="1" errorTitle="Błąd!" error="W tym polu można jedynie wybrać z listy odpowiedź &quot;TAK&quot; lub &quot;NIE&quot;" promptTitle="Uwaga!" prompt="W tym polu można jedynie wybrać z listy odpowiedź &quot;TAK&quot; lub &quot;NIE&quot;" sqref="H172:J172">
      <formula1>"(wybierz z listy),TAK,NIE"</formula1>
    </dataValidation>
    <dataValidation allowBlank="1" showInputMessage="1" showErrorMessage="1" promptTitle="Uwaga! Aby powrócić..." prompt="...do stanu sprzed wykonania niepożądanych zmian neleży skorzystać z przycisku &quot;Cofnij&quot; (mała, granatowa strzałka na pasku w lewym, górnym rogu ekranu) lub na klawiaturze wybrać kombinację klawiszy [Ctrl]+[Z]. Czynność tę można powtarzać." sqref="N3:O4"/>
    <dataValidation allowBlank="1" showInputMessage="1" showErrorMessage="1" promptTitle="Uwaga! Aby dodać wiersz..." prompt="...należy prawym klawiszem myszy kliknąć w numer wiersza znajdujący się PONIŻEJ tabeli (lub części tabeli), do której dodawany jest wiersz! (w tym konkretnym przypadku w numer 46, jak wskazuje zielona strzałka) i wybrać Wstaw." sqref="O47"/>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O150 O129 O136 O143 O48:O49"/>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O128 O135 O142 O149"/>
    <dataValidation type="list" allowBlank="1" showInputMessage="1" showErrorMessage="1" sqref="A35:D35 A49:D49">
      <formula1>"(wybierz z listy),Austria,Belgia,Bułgaria,Chorwacja,Cypr,Czechy,Dania,Estonia,Finlandia,Francja,Grecja,Hiszpania,Holandia,Irlandia,Litwa,Luksemburg,Łotwa,Malta,Niemcy,Polska,Portugalia,Rumunia,Słowacja,Słowenia,Szwecja,Węgry,Wielka Brytania,Włochy"</formula1>
    </dataValidation>
    <dataValidation allowBlank="1" showErrorMessage="1" promptTitle="Uwaga! Aby uzupełnić formułę..." prompt="...należy zaznaczyć aktywne komórki z wiersza poprzedzającego i przeciągnąć (przytrzymując kursorem myszy mały kwadracik w prawym dolnym rogu zaznaczonego obszaru) formułę do właściwego wiersza." sqref="O130"/>
    <dataValidation allowBlank="1" showInputMessage="1" showErrorMessage="1" promptTitle="Uwaga! Aby powiększyć pole..." prompt="...ustaw kursor myszy w kolumnie z numerami wierszy, na wysokości dolnej krawędzi pola - kursor zmieni kształt (jak na rysunku obok). Wcisnij lewy klawisz myszy (i cały czas trzymając wciśnięty) przeciągnij dolną krawędż pola w żądane miejsce." sqref="O153"/>
    <dataValidation type="whole" operator="greaterThan" allowBlank="1" showInputMessage="1" showErrorMessage="1" errorTitle="Błąd!" error="Wpisywany numer musi być wyższy od poprzedzającego go numeru - w tym wypadku od ostatniego nadanego numeru LGD" promptTitle="Uwaga!" prompt="Należy przypisać kolejne numery partnerom projektu współpracy nieubiegającym się o przyznanie pomocy, poczynając od numeru większego o 1 od najwyższego z numerów nadanych partnerom ubiegającym się o przyznanie pomocy (nr LGD)" sqref="A91">
      <formula1>F69</formula1>
    </dataValidation>
    <dataValidation type="whole" operator="greaterThan" allowBlank="1" showInputMessage="1" showErrorMessage="1" errorTitle="Błąd!" error="Wpisywany numer musi być wyższy od poprzedzającego go numeru" promptTitle="Uwaga!" prompt="Należy przypisać kolejne numery partnerom projektu współpracy nieubiegającym się o przyznanie pomocy, poczynając od numeru większego o 1 od najwyższego z numerów nadanych partnerom ubiegającym się o przyznanie pomocy (nr LGD)" sqref="A106 A96 A101">
      <formula1>A91</formula1>
    </dataValidation>
    <dataValidation type="list" allowBlank="1" showInputMessage="1" showErrorMessage="1" sqref="M162:M169 M172">
      <formula1>"(wybierz z listy),TAK,NIE"</formula1>
    </dataValidation>
  </dataValidations>
  <printOptions horizontalCentered="1"/>
  <pageMargins left="0.23622047244094491" right="0.23622047244094491" top="0.74803149606299213" bottom="0.74803149606299213" header="0.31496062992125984" footer="0.31496062992125984"/>
  <pageSetup paperSize="9" scale="95" fitToHeight="0" orientation="portrait" r:id="rId1"/>
  <headerFooter>
    <oddFooter>&amp;L&amp;9PROW 2014-2020_19.3/3/z&amp;R&amp;9Strona &amp;P z &amp;N</oddFooter>
  </headerFooter>
  <rowBreaks count="4" manualBreakCount="4">
    <brk id="46" max="12" man="1"/>
    <brk id="67" min="1" max="12" man="1"/>
    <brk id="110" max="12" man="1"/>
    <brk id="157"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view="pageBreakPreview" topLeftCell="A40" zoomScale="120" zoomScaleNormal="115" zoomScaleSheetLayoutView="120" zoomScalePageLayoutView="145" workbookViewId="0">
      <selection activeCell="B44" sqref="B44:J44"/>
    </sheetView>
  </sheetViews>
  <sheetFormatPr defaultColWidth="9.140625" defaultRowHeight="12.75"/>
  <cols>
    <col min="1" max="1" width="9.28515625" style="150" customWidth="1"/>
    <col min="2" max="2" width="4.85546875" style="150" customWidth="1"/>
    <col min="3" max="3" width="3.85546875" style="150" customWidth="1"/>
    <col min="4" max="4" width="0.7109375" style="150" customWidth="1"/>
    <col min="5" max="5" width="22.140625" style="149" customWidth="1"/>
    <col min="6" max="6" width="24.140625" style="149" customWidth="1"/>
    <col min="7" max="7" width="6.7109375" style="149" customWidth="1"/>
    <col min="8" max="8" width="4.7109375" style="149" customWidth="1"/>
    <col min="9" max="9" width="10.28515625" style="149" customWidth="1"/>
    <col min="10" max="10" width="14.7109375" style="149" customWidth="1"/>
    <col min="11" max="11" width="2.85546875" style="149" customWidth="1"/>
    <col min="12" max="12" width="6.7109375" style="149" customWidth="1"/>
    <col min="13" max="16384" width="9.140625" style="149"/>
  </cols>
  <sheetData>
    <row r="1" spans="1:11" s="152" customFormat="1" ht="14.25" customHeight="1">
      <c r="J1" s="158" t="s">
        <v>119</v>
      </c>
      <c r="K1" s="333"/>
    </row>
    <row r="2" spans="1:11" s="152" customFormat="1" ht="10.5" customHeight="1">
      <c r="A2" s="663"/>
      <c r="B2" s="630"/>
      <c r="C2" s="260"/>
      <c r="D2" s="260"/>
      <c r="E2" s="260"/>
      <c r="F2" s="260"/>
      <c r="G2" s="260"/>
      <c r="H2" s="260"/>
      <c r="I2" s="260"/>
      <c r="J2" s="260"/>
      <c r="K2" s="333"/>
    </row>
    <row r="3" spans="1:11" s="152" customFormat="1" ht="55.5" customHeight="1">
      <c r="A3" s="664" t="s">
        <v>589</v>
      </c>
      <c r="B3" s="664"/>
      <c r="C3" s="664"/>
      <c r="D3" s="664"/>
      <c r="E3" s="664"/>
      <c r="F3" s="664"/>
      <c r="G3" s="664"/>
      <c r="H3" s="664"/>
      <c r="I3" s="664"/>
      <c r="J3" s="664"/>
      <c r="K3" s="664"/>
    </row>
    <row r="4" spans="1:11" s="152" customFormat="1" ht="21.75" customHeight="1">
      <c r="A4" s="630" t="s">
        <v>399</v>
      </c>
      <c r="B4" s="630"/>
      <c r="C4" s="630"/>
      <c r="D4" s="630"/>
      <c r="E4" s="630"/>
      <c r="F4" s="630"/>
      <c r="G4" s="630"/>
      <c r="H4" s="630"/>
      <c r="I4" s="630"/>
      <c r="J4" s="630"/>
      <c r="K4" s="630"/>
    </row>
    <row r="5" spans="1:11" s="152" customFormat="1" ht="95.25" customHeight="1">
      <c r="A5" s="631" t="s">
        <v>608</v>
      </c>
      <c r="B5" s="631"/>
      <c r="C5" s="631"/>
      <c r="D5" s="631"/>
      <c r="E5" s="631"/>
      <c r="F5" s="631"/>
      <c r="G5" s="631"/>
      <c r="H5" s="631"/>
      <c r="I5" s="631"/>
      <c r="J5" s="631"/>
      <c r="K5" s="327"/>
    </row>
    <row r="6" spans="1:11" s="152" customFormat="1" ht="28.5" customHeight="1">
      <c r="A6" s="360" t="s">
        <v>380</v>
      </c>
      <c r="B6" s="615" t="s">
        <v>547</v>
      </c>
      <c r="C6" s="615"/>
      <c r="D6" s="615"/>
      <c r="E6" s="615"/>
      <c r="F6" s="615"/>
      <c r="G6" s="615"/>
      <c r="H6" s="615"/>
      <c r="I6" s="615"/>
      <c r="J6" s="615"/>
      <c r="K6" s="260"/>
    </row>
    <row r="7" spans="1:11" s="152" customFormat="1" ht="27" customHeight="1">
      <c r="A7" s="360" t="s">
        <v>381</v>
      </c>
      <c r="B7" s="615" t="s">
        <v>481</v>
      </c>
      <c r="C7" s="615"/>
      <c r="D7" s="615"/>
      <c r="E7" s="615"/>
      <c r="F7" s="615"/>
      <c r="G7" s="615"/>
      <c r="H7" s="615"/>
      <c r="I7" s="615"/>
      <c r="J7" s="615"/>
      <c r="K7" s="260"/>
    </row>
    <row r="8" spans="1:11" s="152" customFormat="1" ht="36" customHeight="1">
      <c r="A8" s="360" t="s">
        <v>382</v>
      </c>
      <c r="B8" s="615" t="s">
        <v>590</v>
      </c>
      <c r="C8" s="615"/>
      <c r="D8" s="615"/>
      <c r="E8" s="615"/>
      <c r="F8" s="615"/>
      <c r="G8" s="615"/>
      <c r="H8" s="615"/>
      <c r="I8" s="615"/>
      <c r="J8" s="615"/>
      <c r="K8" s="215"/>
    </row>
    <row r="9" spans="1:11" s="152" customFormat="1" ht="54.75" customHeight="1">
      <c r="A9" s="222" t="s">
        <v>383</v>
      </c>
      <c r="B9" s="615" t="s">
        <v>553</v>
      </c>
      <c r="C9" s="615"/>
      <c r="D9" s="615"/>
      <c r="E9" s="615"/>
      <c r="F9" s="615"/>
      <c r="G9" s="615"/>
      <c r="H9" s="615"/>
      <c r="I9" s="615"/>
      <c r="J9" s="615"/>
    </row>
    <row r="10" spans="1:11" s="362" customFormat="1" ht="116.25" customHeight="1">
      <c r="A10" s="351" t="s">
        <v>384</v>
      </c>
      <c r="B10" s="624" t="s">
        <v>563</v>
      </c>
      <c r="C10" s="624"/>
      <c r="D10" s="624"/>
      <c r="E10" s="624"/>
      <c r="F10" s="624"/>
      <c r="G10" s="624"/>
      <c r="H10" s="624"/>
      <c r="I10" s="624"/>
      <c r="J10" s="624"/>
      <c r="K10" s="361"/>
    </row>
    <row r="11" spans="1:11" s="152" customFormat="1" ht="18.75" customHeight="1">
      <c r="A11" s="351" t="s">
        <v>465</v>
      </c>
      <c r="B11" s="666" t="s">
        <v>464</v>
      </c>
      <c r="C11" s="666"/>
      <c r="D11" s="666"/>
      <c r="E11" s="666"/>
      <c r="F11" s="666"/>
      <c r="G11" s="666"/>
      <c r="H11" s="666"/>
      <c r="I11" s="666"/>
      <c r="J11" s="666"/>
      <c r="K11" s="215"/>
    </row>
    <row r="12" spans="1:11" s="152" customFormat="1" ht="49.5" customHeight="1">
      <c r="A12" s="351" t="s">
        <v>466</v>
      </c>
      <c r="B12" s="624" t="s">
        <v>549</v>
      </c>
      <c r="C12" s="624"/>
      <c r="D12" s="624"/>
      <c r="E12" s="624"/>
      <c r="F12" s="624"/>
      <c r="G12" s="624"/>
      <c r="H12" s="624"/>
      <c r="I12" s="624"/>
      <c r="J12" s="624"/>
      <c r="K12" s="215"/>
    </row>
    <row r="13" spans="1:11" s="152" customFormat="1" ht="84" customHeight="1">
      <c r="A13" s="351" t="s">
        <v>467</v>
      </c>
      <c r="B13" s="624" t="s">
        <v>527</v>
      </c>
      <c r="C13" s="624"/>
      <c r="D13" s="624"/>
      <c r="E13" s="624"/>
      <c r="F13" s="624"/>
      <c r="G13" s="624"/>
      <c r="H13" s="624"/>
      <c r="I13" s="624"/>
      <c r="J13" s="624"/>
      <c r="K13" s="215"/>
    </row>
    <row r="14" spans="1:11" s="152" customFormat="1" ht="41.25" customHeight="1">
      <c r="A14" s="351" t="s">
        <v>468</v>
      </c>
      <c r="B14" s="624" t="s">
        <v>536</v>
      </c>
      <c r="C14" s="624"/>
      <c r="D14" s="624"/>
      <c r="E14" s="624"/>
      <c r="F14" s="624"/>
      <c r="G14" s="624"/>
      <c r="H14" s="624"/>
      <c r="I14" s="624"/>
      <c r="J14" s="624"/>
      <c r="K14" s="215"/>
    </row>
    <row r="15" spans="1:11" s="295" customFormat="1" ht="74.25" customHeight="1">
      <c r="A15" s="351" t="s">
        <v>471</v>
      </c>
      <c r="B15" s="677" t="s">
        <v>554</v>
      </c>
      <c r="C15" s="677"/>
      <c r="D15" s="677"/>
      <c r="E15" s="677"/>
      <c r="F15" s="677"/>
      <c r="G15" s="677"/>
      <c r="H15" s="677"/>
      <c r="I15" s="677"/>
      <c r="J15" s="677"/>
      <c r="K15" s="294"/>
    </row>
    <row r="16" spans="1:11" s="295" customFormat="1" ht="31.5" customHeight="1">
      <c r="A16" s="351" t="s">
        <v>524</v>
      </c>
      <c r="B16" s="624" t="s">
        <v>550</v>
      </c>
      <c r="C16" s="624"/>
      <c r="D16" s="624"/>
      <c r="E16" s="624"/>
      <c r="F16" s="624"/>
      <c r="G16" s="624"/>
      <c r="H16" s="624"/>
      <c r="I16" s="624"/>
      <c r="J16" s="624"/>
      <c r="K16" s="294"/>
    </row>
    <row r="17" spans="1:11" s="295" customFormat="1" ht="12.6" customHeight="1">
      <c r="A17" s="351" t="s">
        <v>529</v>
      </c>
      <c r="B17" s="667" t="s">
        <v>469</v>
      </c>
      <c r="C17" s="680"/>
      <c r="D17" s="680"/>
      <c r="E17" s="680"/>
      <c r="F17" s="680"/>
      <c r="G17" s="680"/>
      <c r="H17" s="680"/>
      <c r="I17" s="680"/>
      <c r="J17" s="352"/>
      <c r="K17" s="294"/>
    </row>
    <row r="18" spans="1:11" s="295" customFormat="1" ht="19.5" customHeight="1">
      <c r="A18" s="363"/>
      <c r="B18" s="667" t="s">
        <v>470</v>
      </c>
      <c r="C18" s="667"/>
      <c r="D18" s="667"/>
      <c r="E18" s="667"/>
      <c r="F18" s="667"/>
      <c r="G18" s="667"/>
      <c r="H18" s="667"/>
      <c r="I18" s="667"/>
      <c r="J18" s="667"/>
      <c r="K18" s="294"/>
    </row>
    <row r="19" spans="1:11" s="152" customFormat="1" ht="13.15" customHeight="1">
      <c r="A19" s="665" t="s">
        <v>423</v>
      </c>
      <c r="B19" s="665"/>
      <c r="C19" s="665"/>
      <c r="D19" s="665"/>
      <c r="E19" s="665"/>
      <c r="F19" s="665"/>
      <c r="G19" s="665"/>
      <c r="H19" s="665"/>
      <c r="I19" s="665"/>
      <c r="J19" s="665"/>
      <c r="K19" s="216"/>
    </row>
    <row r="20" spans="1:11" s="152" customFormat="1" ht="80.25" customHeight="1">
      <c r="A20" s="631" t="s">
        <v>612</v>
      </c>
      <c r="B20" s="631"/>
      <c r="C20" s="631"/>
      <c r="D20" s="631"/>
      <c r="E20" s="631"/>
      <c r="F20" s="631"/>
      <c r="G20" s="631"/>
      <c r="H20" s="631"/>
      <c r="I20" s="631"/>
      <c r="J20" s="631"/>
      <c r="K20" s="216"/>
    </row>
    <row r="21" spans="1:11" s="152" customFormat="1" ht="19.5" customHeight="1">
      <c r="A21" s="364" t="s">
        <v>386</v>
      </c>
      <c r="B21" s="678" t="s">
        <v>555</v>
      </c>
      <c r="C21" s="678"/>
      <c r="D21" s="678"/>
      <c r="E21" s="678"/>
      <c r="F21" s="678"/>
      <c r="G21" s="678"/>
      <c r="H21" s="678"/>
      <c r="I21" s="678"/>
      <c r="J21" s="678"/>
      <c r="K21" s="216"/>
    </row>
    <row r="22" spans="1:11" s="152" customFormat="1" ht="9.75" customHeight="1">
      <c r="A22" s="364"/>
      <c r="B22" s="670" t="s">
        <v>445</v>
      </c>
      <c r="C22" s="670"/>
      <c r="D22" s="670"/>
      <c r="E22" s="670"/>
      <c r="F22" s="670"/>
      <c r="G22" s="679" t="s">
        <v>454</v>
      </c>
      <c r="H22" s="679"/>
      <c r="I22" s="670"/>
      <c r="J22" s="670"/>
      <c r="K22" s="216"/>
    </row>
    <row r="23" spans="1:11" s="152" customFormat="1" ht="2.25" customHeight="1">
      <c r="A23" s="364"/>
      <c r="B23" s="365"/>
      <c r="C23" s="365"/>
      <c r="D23" s="365"/>
      <c r="E23" s="365"/>
      <c r="F23" s="365"/>
      <c r="G23" s="366"/>
      <c r="H23" s="366"/>
      <c r="I23" s="367"/>
      <c r="J23" s="216"/>
      <c r="K23" s="216"/>
    </row>
    <row r="24" spans="1:11" s="152" customFormat="1" ht="24.75" customHeight="1">
      <c r="A24" s="672" t="s">
        <v>387</v>
      </c>
      <c r="B24" s="671" t="s">
        <v>482</v>
      </c>
      <c r="C24" s="671"/>
      <c r="D24" s="671"/>
      <c r="E24" s="671"/>
      <c r="F24" s="671"/>
      <c r="G24" s="671"/>
      <c r="H24" s="671"/>
      <c r="I24" s="519" t="s">
        <v>446</v>
      </c>
      <c r="J24" s="519"/>
      <c r="K24" s="215"/>
    </row>
    <row r="25" spans="1:11" s="152" customFormat="1" ht="27.75" customHeight="1">
      <c r="A25" s="672"/>
      <c r="B25" s="619" t="s">
        <v>392</v>
      </c>
      <c r="C25" s="619"/>
      <c r="D25" s="619"/>
      <c r="E25" s="619"/>
      <c r="F25" s="673"/>
      <c r="G25" s="673"/>
      <c r="H25" s="673"/>
      <c r="I25" s="673"/>
      <c r="J25" s="673"/>
      <c r="K25" s="215"/>
    </row>
    <row r="26" spans="1:11" s="152" customFormat="1" ht="3.95" customHeight="1">
      <c r="A26" s="261"/>
      <c r="B26" s="326"/>
      <c r="C26" s="326"/>
      <c r="D26" s="326"/>
      <c r="E26" s="326"/>
      <c r="F26" s="366"/>
      <c r="G26" s="366"/>
      <c r="H26" s="366"/>
      <c r="I26" s="366"/>
      <c r="J26" s="366"/>
      <c r="K26" s="215"/>
    </row>
    <row r="27" spans="1:11" s="152" customFormat="1" ht="23.25" customHeight="1">
      <c r="A27" s="222" t="s">
        <v>388</v>
      </c>
      <c r="B27" s="615" t="s">
        <v>483</v>
      </c>
      <c r="C27" s="615"/>
      <c r="D27" s="615"/>
      <c r="E27" s="615"/>
      <c r="F27" s="615"/>
      <c r="G27" s="615"/>
      <c r="H27" s="615"/>
      <c r="I27" s="615"/>
      <c r="J27" s="615"/>
      <c r="K27" s="215"/>
    </row>
    <row r="28" spans="1:11" s="152" customFormat="1" ht="16.5" customHeight="1">
      <c r="A28" s="222"/>
      <c r="B28" s="368" t="s">
        <v>444</v>
      </c>
      <c r="C28" s="676"/>
      <c r="D28" s="676"/>
      <c r="E28" s="676"/>
      <c r="F28" s="675" t="s">
        <v>484</v>
      </c>
      <c r="G28" s="675"/>
      <c r="H28" s="675"/>
      <c r="I28" s="675"/>
      <c r="J28" s="675"/>
      <c r="K28" s="215"/>
    </row>
    <row r="29" spans="1:11" s="152" customFormat="1" ht="12.75" customHeight="1">
      <c r="A29" s="218"/>
      <c r="B29" s="368"/>
      <c r="C29" s="364"/>
      <c r="D29" s="364"/>
      <c r="E29" s="364"/>
      <c r="F29" s="369"/>
      <c r="G29" s="369"/>
      <c r="H29" s="369"/>
      <c r="I29" s="369"/>
      <c r="J29" s="369"/>
      <c r="K29" s="215"/>
    </row>
    <row r="30" spans="1:11" s="152" customFormat="1" ht="58.5" customHeight="1">
      <c r="A30" s="222" t="s">
        <v>389</v>
      </c>
      <c r="B30" s="615" t="s">
        <v>553</v>
      </c>
      <c r="C30" s="615"/>
      <c r="D30" s="615"/>
      <c r="E30" s="615"/>
      <c r="F30" s="615"/>
      <c r="G30" s="615"/>
      <c r="H30" s="615"/>
      <c r="I30" s="615"/>
      <c r="J30" s="615"/>
    </row>
    <row r="31" spans="1:11" s="295" customFormat="1" ht="125.25" customHeight="1">
      <c r="A31" s="370" t="s">
        <v>390</v>
      </c>
      <c r="B31" s="624" t="s">
        <v>564</v>
      </c>
      <c r="C31" s="624"/>
      <c r="D31" s="624"/>
      <c r="E31" s="624"/>
      <c r="F31" s="624"/>
      <c r="G31" s="624"/>
      <c r="H31" s="624"/>
      <c r="I31" s="624"/>
      <c r="J31" s="624"/>
      <c r="K31" s="294"/>
    </row>
    <row r="32" spans="1:11" s="295" customFormat="1" ht="57.75" customHeight="1">
      <c r="A32" s="370" t="s">
        <v>472</v>
      </c>
      <c r="B32" s="624" t="s">
        <v>549</v>
      </c>
      <c r="C32" s="624"/>
      <c r="D32" s="624"/>
      <c r="E32" s="624"/>
      <c r="F32" s="624"/>
      <c r="G32" s="624"/>
      <c r="H32" s="624"/>
      <c r="I32" s="624"/>
      <c r="J32" s="624"/>
      <c r="K32" s="294"/>
    </row>
    <row r="33" spans="1:12" s="295" customFormat="1" ht="84.75" customHeight="1">
      <c r="A33" s="370" t="s">
        <v>474</v>
      </c>
      <c r="B33" s="624" t="s">
        <v>530</v>
      </c>
      <c r="C33" s="624"/>
      <c r="D33" s="624"/>
      <c r="E33" s="624"/>
      <c r="F33" s="624"/>
      <c r="G33" s="624"/>
      <c r="H33" s="624"/>
      <c r="I33" s="624"/>
      <c r="J33" s="624"/>
      <c r="K33" s="294"/>
    </row>
    <row r="34" spans="1:12" s="295" customFormat="1" ht="41.25" customHeight="1">
      <c r="A34" s="370" t="s">
        <v>475</v>
      </c>
      <c r="B34" s="624" t="s">
        <v>537</v>
      </c>
      <c r="C34" s="624"/>
      <c r="D34" s="624"/>
      <c r="E34" s="624"/>
      <c r="F34" s="624"/>
      <c r="G34" s="624"/>
      <c r="H34" s="624"/>
      <c r="I34" s="624"/>
      <c r="J34" s="624"/>
      <c r="K34" s="294"/>
    </row>
    <row r="35" spans="1:12" s="295" customFormat="1" ht="74.25" customHeight="1">
      <c r="A35" s="370" t="s">
        <v>476</v>
      </c>
      <c r="B35" s="677" t="s">
        <v>556</v>
      </c>
      <c r="C35" s="677"/>
      <c r="D35" s="677"/>
      <c r="E35" s="677"/>
      <c r="F35" s="677"/>
      <c r="G35" s="677"/>
      <c r="H35" s="677"/>
      <c r="I35" s="677"/>
      <c r="J35" s="677"/>
      <c r="K35" s="294"/>
    </row>
    <row r="36" spans="1:12" s="295" customFormat="1" ht="34.5" customHeight="1">
      <c r="A36" s="370" t="s">
        <v>477</v>
      </c>
      <c r="B36" s="624" t="s">
        <v>550</v>
      </c>
      <c r="C36" s="624"/>
      <c r="D36" s="624"/>
      <c r="E36" s="624"/>
      <c r="F36" s="624"/>
      <c r="G36" s="624"/>
      <c r="H36" s="624"/>
      <c r="I36" s="624"/>
      <c r="J36" s="624"/>
      <c r="K36" s="294"/>
    </row>
    <row r="37" spans="1:12" s="295" customFormat="1" ht="66.75" customHeight="1">
      <c r="A37" s="370" t="s">
        <v>525</v>
      </c>
      <c r="B37" s="624" t="s">
        <v>557</v>
      </c>
      <c r="C37" s="624"/>
      <c r="D37" s="624"/>
      <c r="E37" s="624"/>
      <c r="F37" s="624"/>
      <c r="G37" s="624"/>
      <c r="H37" s="624"/>
      <c r="I37" s="624"/>
      <c r="J37" s="624"/>
      <c r="K37" s="294"/>
    </row>
    <row r="38" spans="1:12" s="152" customFormat="1" ht="9.75" customHeight="1">
      <c r="A38" s="222"/>
      <c r="B38" s="617"/>
      <c r="C38" s="617"/>
      <c r="D38" s="617"/>
      <c r="E38" s="617"/>
      <c r="F38" s="617"/>
      <c r="G38" s="617"/>
      <c r="H38" s="617"/>
      <c r="I38" s="617"/>
      <c r="J38" s="617"/>
      <c r="K38" s="215"/>
    </row>
    <row r="39" spans="1:12" s="295" customFormat="1" ht="56.25" customHeight="1">
      <c r="A39" s="674" t="s">
        <v>546</v>
      </c>
      <c r="B39" s="674"/>
      <c r="C39" s="674"/>
      <c r="D39" s="674"/>
      <c r="E39" s="674"/>
      <c r="F39" s="674"/>
      <c r="G39" s="674"/>
      <c r="H39" s="674"/>
      <c r="I39" s="674"/>
      <c r="J39" s="674"/>
      <c r="K39" s="371"/>
      <c r="L39" s="371"/>
    </row>
    <row r="40" spans="1:12" s="295" customFormat="1" ht="26.25" customHeight="1">
      <c r="A40" s="370"/>
      <c r="B40" s="276"/>
      <c r="C40" s="275"/>
      <c r="D40" s="667" t="s">
        <v>488</v>
      </c>
      <c r="E40" s="667"/>
      <c r="F40" s="667"/>
      <c r="G40" s="667"/>
      <c r="H40" s="667"/>
      <c r="I40" s="667"/>
      <c r="J40" s="275"/>
      <c r="K40" s="294"/>
    </row>
    <row r="41" spans="1:12" s="152" customFormat="1" ht="36" customHeight="1">
      <c r="A41" s="360"/>
      <c r="B41" s="615" t="s">
        <v>480</v>
      </c>
      <c r="C41" s="615"/>
      <c r="D41" s="615"/>
      <c r="E41" s="615"/>
      <c r="F41" s="615"/>
      <c r="G41" s="615"/>
      <c r="H41" s="615"/>
      <c r="I41" s="615"/>
      <c r="J41" s="615"/>
      <c r="K41" s="215"/>
    </row>
    <row r="42" spans="1:12" s="152" customFormat="1" ht="26.25" customHeight="1">
      <c r="A42" s="360"/>
      <c r="B42" s="615" t="s">
        <v>489</v>
      </c>
      <c r="C42" s="615"/>
      <c r="D42" s="615"/>
      <c r="E42" s="615"/>
      <c r="F42" s="615"/>
      <c r="G42" s="615"/>
      <c r="H42" s="615"/>
      <c r="I42" s="615"/>
      <c r="J42" s="615"/>
      <c r="K42" s="215"/>
    </row>
    <row r="43" spans="1:12" s="152" customFormat="1" ht="43.5" customHeight="1">
      <c r="A43" s="360"/>
      <c r="B43" s="615" t="s">
        <v>520</v>
      </c>
      <c r="C43" s="615"/>
      <c r="D43" s="615"/>
      <c r="E43" s="615"/>
      <c r="F43" s="615"/>
      <c r="G43" s="615"/>
      <c r="H43" s="615"/>
      <c r="I43" s="615"/>
      <c r="J43" s="615"/>
      <c r="K43" s="215"/>
    </row>
    <row r="44" spans="1:12" s="152" customFormat="1" ht="72.75" customHeight="1">
      <c r="A44" s="360"/>
      <c r="B44" s="615" t="s">
        <v>519</v>
      </c>
      <c r="C44" s="615"/>
      <c r="D44" s="615"/>
      <c r="E44" s="615"/>
      <c r="F44" s="615"/>
      <c r="G44" s="615"/>
      <c r="H44" s="615"/>
      <c r="I44" s="615"/>
      <c r="J44" s="615"/>
      <c r="K44" s="215"/>
    </row>
    <row r="45" spans="1:12" s="152" customFormat="1" ht="33.75" customHeight="1">
      <c r="A45" s="360"/>
      <c r="B45" s="372" t="s">
        <v>405</v>
      </c>
      <c r="C45" s="661" t="s">
        <v>490</v>
      </c>
      <c r="D45" s="662"/>
      <c r="E45" s="662"/>
      <c r="F45" s="662"/>
      <c r="G45" s="662"/>
      <c r="H45" s="662"/>
      <c r="I45" s="662"/>
      <c r="J45" s="324"/>
      <c r="K45" s="215"/>
    </row>
    <row r="46" spans="1:12" s="152" customFormat="1" ht="25.5" customHeight="1">
      <c r="A46" s="360"/>
      <c r="B46" s="372" t="s">
        <v>406</v>
      </c>
      <c r="C46" s="324"/>
      <c r="D46" s="324"/>
      <c r="E46" s="324"/>
      <c r="F46" s="324"/>
      <c r="G46" s="324"/>
      <c r="H46" s="324"/>
      <c r="I46" s="324"/>
      <c r="J46" s="324"/>
      <c r="K46" s="215"/>
    </row>
    <row r="47" spans="1:12" s="152" customFormat="1" ht="3.75" customHeight="1">
      <c r="A47" s="360"/>
      <c r="B47" s="324"/>
      <c r="C47" s="324"/>
      <c r="D47" s="324"/>
      <c r="E47" s="324"/>
      <c r="F47" s="324"/>
      <c r="G47" s="324"/>
      <c r="H47" s="324"/>
      <c r="I47" s="324"/>
      <c r="J47" s="324"/>
      <c r="K47" s="215"/>
    </row>
    <row r="48" spans="1:12" s="152" customFormat="1" ht="19.5" customHeight="1">
      <c r="A48" s="360"/>
      <c r="B48" s="615" t="s">
        <v>407</v>
      </c>
      <c r="C48" s="615"/>
      <c r="D48" s="615"/>
      <c r="E48" s="615"/>
      <c r="F48" s="615"/>
      <c r="G48" s="615"/>
      <c r="H48" s="615"/>
      <c r="I48" s="615"/>
      <c r="J48" s="615"/>
      <c r="K48" s="215"/>
    </row>
    <row r="49" spans="1:11" s="279" customFormat="1" ht="78" customHeight="1">
      <c r="A49" s="280"/>
      <c r="B49" s="655" t="s">
        <v>491</v>
      </c>
      <c r="C49" s="656"/>
      <c r="D49" s="656"/>
      <c r="E49" s="657"/>
      <c r="F49" s="658" t="s">
        <v>492</v>
      </c>
      <c r="G49" s="659"/>
      <c r="H49" s="659"/>
      <c r="I49" s="660"/>
    </row>
    <row r="50" spans="1:11" s="279" customFormat="1" ht="57.75" customHeight="1">
      <c r="A50" s="280"/>
      <c r="B50" s="653" t="s">
        <v>538</v>
      </c>
      <c r="C50" s="653"/>
      <c r="D50" s="653"/>
      <c r="E50" s="653"/>
      <c r="F50" s="654" t="s">
        <v>539</v>
      </c>
      <c r="G50" s="654"/>
      <c r="H50" s="654"/>
      <c r="I50" s="654"/>
    </row>
    <row r="51" spans="1:11" s="152" customFormat="1" ht="9.75" customHeight="1">
      <c r="A51" s="335"/>
      <c r="B51" s="335"/>
      <c r="C51" s="335"/>
      <c r="D51" s="335"/>
      <c r="E51" s="328"/>
      <c r="F51" s="328"/>
      <c r="G51" s="328"/>
      <c r="H51" s="328"/>
      <c r="I51" s="328"/>
      <c r="J51" s="328"/>
      <c r="K51" s="328"/>
    </row>
    <row r="52" spans="1:11" s="152" customFormat="1" ht="0.75" customHeight="1">
      <c r="A52" s="668"/>
      <c r="B52" s="669"/>
      <c r="C52" s="669"/>
      <c r="D52" s="669"/>
      <c r="E52" s="669"/>
      <c r="F52" s="669"/>
      <c r="G52" s="669"/>
      <c r="H52" s="669"/>
      <c r="I52" s="669"/>
      <c r="J52" s="669"/>
      <c r="K52" s="328"/>
    </row>
    <row r="53" spans="1:11" s="152" customFormat="1" ht="22.5" hidden="1" customHeight="1">
      <c r="A53" s="334"/>
      <c r="B53" s="335"/>
      <c r="C53" s="335"/>
      <c r="D53" s="335"/>
      <c r="E53" s="335"/>
      <c r="F53" s="335"/>
      <c r="G53" s="335"/>
      <c r="H53" s="335"/>
      <c r="I53" s="335"/>
      <c r="J53" s="335"/>
      <c r="K53" s="328"/>
    </row>
    <row r="54" spans="1:11" s="153" customFormat="1" ht="30" customHeight="1">
      <c r="A54" s="154" t="s">
        <v>393</v>
      </c>
      <c r="B54" s="154"/>
      <c r="C54" s="154"/>
      <c r="D54" s="154"/>
      <c r="E54" s="322"/>
      <c r="F54" s="322"/>
      <c r="G54" s="322"/>
      <c r="H54" s="322"/>
      <c r="I54" s="322"/>
      <c r="J54" s="322"/>
      <c r="K54" s="322"/>
    </row>
    <row r="55" spans="1:11" ht="18" customHeight="1"/>
  </sheetData>
  <sheetProtection formatCells="0" formatRows="0" insertRows="0" deleteRows="0"/>
  <mergeCells count="53">
    <mergeCell ref="B21:J21"/>
    <mergeCell ref="G22:H22"/>
    <mergeCell ref="I22:J22"/>
    <mergeCell ref="B15:J15"/>
    <mergeCell ref="B16:J16"/>
    <mergeCell ref="B17:I17"/>
    <mergeCell ref="B42:J42"/>
    <mergeCell ref="B43:J43"/>
    <mergeCell ref="B44:J44"/>
    <mergeCell ref="B48:J48"/>
    <mergeCell ref="B41:J41"/>
    <mergeCell ref="B33:J33"/>
    <mergeCell ref="B35:J35"/>
    <mergeCell ref="B31:J31"/>
    <mergeCell ref="B34:J34"/>
    <mergeCell ref="B30:J30"/>
    <mergeCell ref="A52:J52"/>
    <mergeCell ref="B22:F22"/>
    <mergeCell ref="B24:H24"/>
    <mergeCell ref="I24:J24"/>
    <mergeCell ref="A24:A25"/>
    <mergeCell ref="B25:E25"/>
    <mergeCell ref="F25:J25"/>
    <mergeCell ref="B27:J27"/>
    <mergeCell ref="B38:J38"/>
    <mergeCell ref="A39:J39"/>
    <mergeCell ref="D40:I40"/>
    <mergeCell ref="F28:J28"/>
    <mergeCell ref="C28:E28"/>
    <mergeCell ref="B36:J36"/>
    <mergeCell ref="B37:J37"/>
    <mergeCell ref="B32:J32"/>
    <mergeCell ref="A2:B2"/>
    <mergeCell ref="A3:K3"/>
    <mergeCell ref="B8:J8"/>
    <mergeCell ref="A20:J20"/>
    <mergeCell ref="A19:J19"/>
    <mergeCell ref="B11:J11"/>
    <mergeCell ref="B12:J12"/>
    <mergeCell ref="B13:J13"/>
    <mergeCell ref="B18:J18"/>
    <mergeCell ref="A4:K4"/>
    <mergeCell ref="B6:J6"/>
    <mergeCell ref="B7:J7"/>
    <mergeCell ref="A5:J5"/>
    <mergeCell ref="B9:J9"/>
    <mergeCell ref="B14:J14"/>
    <mergeCell ref="B10:J10"/>
    <mergeCell ref="B50:E50"/>
    <mergeCell ref="F50:I50"/>
    <mergeCell ref="B49:E49"/>
    <mergeCell ref="F49:I49"/>
    <mergeCell ref="C45:I45"/>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H19"/>
  <sheetViews>
    <sheetView showGridLines="0" view="pageBreakPreview" topLeftCell="A7" zoomScaleNormal="100" zoomScaleSheetLayoutView="100" workbookViewId="0">
      <selection activeCell="C15" sqref="C15:F15"/>
    </sheetView>
  </sheetViews>
  <sheetFormatPr defaultColWidth="9.140625" defaultRowHeight="12.75"/>
  <cols>
    <col min="1" max="2" width="2.28515625" style="140" customWidth="1"/>
    <col min="3" max="3" width="27.5703125" style="140" customWidth="1"/>
    <col min="4" max="4" width="12.5703125" style="140" customWidth="1"/>
    <col min="5" max="5" width="14.140625" style="140" customWidth="1"/>
    <col min="6" max="6" width="29" style="140" customWidth="1"/>
    <col min="7" max="7" width="14.7109375" style="140" customWidth="1"/>
    <col min="8" max="8" width="2.28515625" style="140" customWidth="1"/>
    <col min="9" max="16384" width="9.140625" style="140"/>
  </cols>
  <sheetData>
    <row r="1" spans="1:8" s="139" customFormat="1" ht="18" customHeight="1">
      <c r="A1" s="337"/>
      <c r="B1" s="337"/>
      <c r="C1" s="337"/>
      <c r="D1" s="337"/>
      <c r="E1" s="337"/>
      <c r="F1" s="337"/>
      <c r="G1" s="158" t="s">
        <v>119</v>
      </c>
      <c r="H1" s="159"/>
    </row>
    <row r="2" spans="1:8" s="157" customFormat="1" ht="30" customHeight="1">
      <c r="A2" s="160" t="s">
        <v>450</v>
      </c>
      <c r="B2" s="160"/>
      <c r="C2" s="160"/>
      <c r="D2" s="160"/>
      <c r="E2" s="160"/>
      <c r="F2" s="160"/>
      <c r="G2" s="160"/>
      <c r="H2" s="160"/>
    </row>
    <row r="3" spans="1:8" s="157" customFormat="1" ht="23.25" customHeight="1">
      <c r="A3" s="681" t="s">
        <v>452</v>
      </c>
      <c r="B3" s="681"/>
      <c r="C3" s="681"/>
      <c r="D3" s="681"/>
      <c r="E3" s="681"/>
      <c r="F3" s="681"/>
      <c r="G3" s="681"/>
      <c r="H3" s="681"/>
    </row>
    <row r="4" spans="1:8" ht="42" customHeight="1">
      <c r="A4" s="702" t="s">
        <v>4</v>
      </c>
      <c r="B4" s="702"/>
      <c r="C4" s="702"/>
      <c r="D4" s="702"/>
      <c r="E4" s="702"/>
      <c r="F4" s="702"/>
      <c r="G4" s="702"/>
      <c r="H4" s="702"/>
    </row>
    <row r="5" spans="1:8" ht="39.950000000000003" customHeight="1">
      <c r="A5" s="34"/>
      <c r="B5" s="683" t="s">
        <v>9</v>
      </c>
      <c r="C5" s="684"/>
      <c r="D5" s="697"/>
      <c r="E5" s="698"/>
      <c r="F5" s="340"/>
      <c r="G5" s="151"/>
      <c r="H5" s="337"/>
    </row>
    <row r="6" spans="1:8" s="163" customFormat="1" ht="15" customHeight="1">
      <c r="C6" s="164"/>
      <c r="D6" s="701" t="s">
        <v>31</v>
      </c>
      <c r="E6" s="701"/>
      <c r="F6" s="342" t="s">
        <v>32</v>
      </c>
      <c r="G6" s="342"/>
      <c r="H6" s="342"/>
    </row>
    <row r="7" spans="1:8" ht="26.25" customHeight="1">
      <c r="B7" s="151" t="s">
        <v>5</v>
      </c>
      <c r="C7" s="151"/>
      <c r="D7" s="341"/>
      <c r="E7" s="341"/>
      <c r="F7" s="341"/>
      <c r="G7" s="341"/>
      <c r="H7" s="341"/>
    </row>
    <row r="8" spans="1:8" ht="3" customHeight="1">
      <c r="B8" s="254"/>
      <c r="C8" s="254"/>
      <c r="D8" s="341"/>
      <c r="E8" s="341"/>
      <c r="F8" s="341"/>
      <c r="G8" s="341"/>
      <c r="H8" s="341"/>
    </row>
    <row r="9" spans="1:8" ht="60" customHeight="1">
      <c r="A9" s="34"/>
      <c r="B9" s="625"/>
      <c r="C9" s="704"/>
      <c r="D9" s="704"/>
      <c r="E9" s="704"/>
      <c r="F9" s="704"/>
      <c r="G9" s="626"/>
      <c r="H9" s="169"/>
    </row>
    <row r="10" spans="1:8" s="165" customFormat="1" ht="9.75">
      <c r="C10" s="703" t="s">
        <v>126</v>
      </c>
      <c r="D10" s="703"/>
      <c r="E10" s="703"/>
      <c r="F10" s="703"/>
      <c r="G10" s="703"/>
      <c r="H10" s="166"/>
    </row>
    <row r="11" spans="1:8" ht="15.95" customHeight="1">
      <c r="B11" s="705" t="s">
        <v>6</v>
      </c>
      <c r="C11" s="705"/>
      <c r="D11" s="162"/>
      <c r="E11" s="162"/>
      <c r="F11" s="34"/>
      <c r="G11" s="34"/>
      <c r="H11" s="34"/>
    </row>
    <row r="12" spans="1:8" ht="3" customHeight="1">
      <c r="A12" s="337"/>
      <c r="B12" s="337"/>
      <c r="C12" s="219"/>
      <c r="D12" s="219"/>
      <c r="E12" s="219"/>
      <c r="F12" s="219"/>
      <c r="G12" s="220"/>
      <c r="H12" s="219"/>
    </row>
    <row r="13" spans="1:8" ht="24" customHeight="1">
      <c r="A13" s="337"/>
      <c r="B13" s="224" t="s">
        <v>2</v>
      </c>
      <c r="C13" s="686" t="s">
        <v>591</v>
      </c>
      <c r="D13" s="687"/>
      <c r="E13" s="688"/>
      <c r="F13" s="689"/>
      <c r="G13" s="225" t="s">
        <v>76</v>
      </c>
      <c r="H13" s="219"/>
    </row>
    <row r="14" spans="1:8" ht="29.25" customHeight="1">
      <c r="A14" s="34"/>
      <c r="B14" s="226" t="s">
        <v>397</v>
      </c>
      <c r="C14" s="690" t="s">
        <v>398</v>
      </c>
      <c r="D14" s="691"/>
      <c r="E14" s="692"/>
      <c r="F14" s="693"/>
      <c r="G14" s="225" t="s">
        <v>76</v>
      </c>
      <c r="H14" s="219"/>
    </row>
    <row r="15" spans="1:8" ht="89.25" customHeight="1">
      <c r="A15" s="34"/>
      <c r="B15" s="226" t="s">
        <v>418</v>
      </c>
      <c r="C15" s="694" t="s">
        <v>592</v>
      </c>
      <c r="D15" s="695"/>
      <c r="E15" s="695"/>
      <c r="F15" s="696"/>
      <c r="G15" s="225" t="s">
        <v>76</v>
      </c>
      <c r="H15" s="219"/>
    </row>
    <row r="16" spans="1:8" ht="17.25" customHeight="1">
      <c r="A16" s="34"/>
      <c r="B16" s="257"/>
      <c r="C16" s="339"/>
      <c r="D16" s="339"/>
      <c r="E16" s="258"/>
      <c r="F16" s="339"/>
      <c r="G16" s="259"/>
      <c r="H16" s="219"/>
    </row>
    <row r="17" spans="1:8" ht="99.75" customHeight="1">
      <c r="A17" s="34"/>
      <c r="B17" s="697" t="s">
        <v>402</v>
      </c>
      <c r="C17" s="698"/>
      <c r="D17" s="699"/>
      <c r="E17" s="256"/>
      <c r="F17" s="497" t="s">
        <v>403</v>
      </c>
      <c r="G17" s="499"/>
      <c r="H17" s="337"/>
    </row>
    <row r="18" spans="1:8" s="165" customFormat="1" ht="35.25" customHeight="1">
      <c r="B18" s="700" t="s">
        <v>320</v>
      </c>
      <c r="C18" s="700"/>
      <c r="D18" s="700"/>
      <c r="E18" s="338"/>
      <c r="F18" s="685" t="s">
        <v>457</v>
      </c>
      <c r="G18" s="685"/>
      <c r="H18" s="168"/>
    </row>
    <row r="19" spans="1:8" ht="35.25" customHeight="1">
      <c r="A19" s="167"/>
      <c r="B19" s="281" t="s">
        <v>513</v>
      </c>
      <c r="C19" s="682" t="s">
        <v>593</v>
      </c>
      <c r="D19" s="682"/>
      <c r="E19" s="682"/>
      <c r="F19" s="682"/>
      <c r="G19" s="682"/>
      <c r="H19" s="255"/>
    </row>
  </sheetData>
  <sheetProtection formatCells="0" formatRows="0" insertRows="0" deleteRows="0" sort="0" autoFilter="0" pivotTables="0"/>
  <customSheetViews>
    <customSheetView guid="{DF64D807-4B8C-423B-A975-C6FACD998002}" showPageBreaks="1" printArea="1" view="pageBreakPreview" topLeftCell="A4">
      <selection activeCell="S127" sqref="S127"/>
      <pageMargins left="0.39370078740157483" right="0.39370078740157483" top="0.39370078740157483" bottom="0.39370078740157483" header="0.11811023622047245" footer="0.11811023622047245"/>
      <pageSetup paperSize="9" scale="90" orientation="portrait" r:id="rId1"/>
      <headerFooter alignWithMargins="0">
        <oddFooter>&amp;LPROW_421_R/3.1/r.</oddFooter>
      </headerFooter>
    </customSheetView>
  </customSheetViews>
  <mergeCells count="16">
    <mergeCell ref="A3:H3"/>
    <mergeCell ref="C19:G19"/>
    <mergeCell ref="B5:C5"/>
    <mergeCell ref="F18:G18"/>
    <mergeCell ref="C13:F13"/>
    <mergeCell ref="C14:F14"/>
    <mergeCell ref="C15:F15"/>
    <mergeCell ref="B17:D17"/>
    <mergeCell ref="B18:D18"/>
    <mergeCell ref="D5:E5"/>
    <mergeCell ref="D6:E6"/>
    <mergeCell ref="A4:H4"/>
    <mergeCell ref="C10:G10"/>
    <mergeCell ref="F17:G17"/>
    <mergeCell ref="B9:G9"/>
    <mergeCell ref="B11:C11"/>
  </mergeCells>
  <phoneticPr fontId="10" type="noConversion"/>
  <dataValidations disablePrompts="1" count="1">
    <dataValidation type="list" allowBlank="1" showInputMessage="1" showErrorMessage="1" errorTitle="Błąd!" error="W tym polu można wprowadzić tylko wartość TAK albo NIE" sqref="G12:G16">
      <formula1>"(wybierz z listy),TAK,NIE"</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2"/>
  <headerFooter>
    <oddFooter>&amp;L&amp;9PROW 2014-2020_19.3/3/z&amp;R&amp;9Strona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AF57"/>
  <sheetViews>
    <sheetView showGridLines="0" view="pageBreakPreview" topLeftCell="A46" zoomScaleNormal="100" zoomScaleSheetLayoutView="100" zoomScalePageLayoutView="150" workbookViewId="0">
      <selection activeCell="B38" sqref="B38"/>
    </sheetView>
  </sheetViews>
  <sheetFormatPr defaultColWidth="9.140625" defaultRowHeight="12.75"/>
  <cols>
    <col min="1" max="1" width="3.85546875" style="140" customWidth="1"/>
    <col min="2" max="2" width="30.7109375" style="140" customWidth="1"/>
    <col min="3" max="3" width="20.7109375" style="140" customWidth="1"/>
    <col min="4" max="4" width="30.7109375" style="140" customWidth="1"/>
    <col min="5" max="5" width="14.7109375" style="140" customWidth="1"/>
    <col min="6" max="6" width="3.140625" style="140" customWidth="1"/>
    <col min="7" max="16384" width="9.140625" style="140"/>
  </cols>
  <sheetData>
    <row r="1" spans="1:6" ht="15.95" customHeight="1">
      <c r="A1" s="34"/>
      <c r="B1" s="34"/>
      <c r="C1" s="34"/>
      <c r="D1" s="34"/>
      <c r="E1" s="170" t="s">
        <v>119</v>
      </c>
      <c r="F1" s="34"/>
    </row>
    <row r="2" spans="1:6" ht="15" customHeight="1">
      <c r="A2" s="723" t="s">
        <v>449</v>
      </c>
      <c r="B2" s="723"/>
      <c r="C2" s="723"/>
      <c r="D2" s="723"/>
      <c r="E2" s="723"/>
      <c r="F2" s="723"/>
    </row>
    <row r="3" spans="1:6" ht="74.25" customHeight="1">
      <c r="A3" s="723" t="s">
        <v>594</v>
      </c>
      <c r="B3" s="723"/>
      <c r="C3" s="723"/>
      <c r="D3" s="723"/>
      <c r="E3" s="723"/>
      <c r="F3" s="723"/>
    </row>
    <row r="4" spans="1:6" ht="60" customHeight="1">
      <c r="A4" s="34"/>
      <c r="B4" s="720"/>
      <c r="C4" s="721"/>
      <c r="D4" s="721"/>
      <c r="E4" s="722"/>
      <c r="F4" s="34"/>
    </row>
    <row r="5" spans="1:6" s="173" customFormat="1" ht="15.95" customHeight="1">
      <c r="B5" s="717" t="s">
        <v>595</v>
      </c>
      <c r="C5" s="717"/>
      <c r="D5" s="717"/>
      <c r="E5" s="717"/>
    </row>
    <row r="6" spans="1:6" ht="24" customHeight="1">
      <c r="A6" s="34"/>
      <c r="B6" s="724" t="s">
        <v>4</v>
      </c>
      <c r="C6" s="724"/>
      <c r="D6" s="724"/>
      <c r="E6" s="724"/>
      <c r="F6" s="34"/>
    </row>
    <row r="7" spans="1:6" ht="49.5" customHeight="1">
      <c r="A7" s="719" t="s">
        <v>596</v>
      </c>
      <c r="B7" s="719"/>
      <c r="C7" s="719"/>
      <c r="D7" s="719"/>
      <c r="E7" s="719"/>
      <c r="F7" s="719"/>
    </row>
    <row r="8" spans="1:6" ht="38.25" customHeight="1">
      <c r="B8" s="725" t="s">
        <v>597</v>
      </c>
      <c r="C8" s="725"/>
      <c r="D8" s="725"/>
      <c r="E8" s="725"/>
      <c r="F8" s="250"/>
    </row>
    <row r="9" spans="1:6" ht="60" customHeight="1">
      <c r="A9" s="250"/>
      <c r="B9" s="720"/>
      <c r="C9" s="721"/>
      <c r="D9" s="721"/>
      <c r="E9" s="722"/>
      <c r="F9" s="250"/>
    </row>
    <row r="10" spans="1:6" s="173" customFormat="1" ht="15.95" customHeight="1">
      <c r="B10" s="717" t="s">
        <v>123</v>
      </c>
      <c r="C10" s="717"/>
      <c r="D10" s="717"/>
      <c r="E10" s="717"/>
    </row>
    <row r="11" spans="1:6" ht="18" customHeight="1">
      <c r="B11" s="250" t="s">
        <v>14</v>
      </c>
      <c r="C11" s="250"/>
      <c r="D11" s="250"/>
      <c r="E11" s="250"/>
      <c r="F11" s="250"/>
    </row>
    <row r="12" spans="1:6" ht="51.75" customHeight="1">
      <c r="A12" s="34"/>
      <c r="B12" s="714"/>
      <c r="C12" s="715"/>
      <c r="D12" s="715"/>
      <c r="E12" s="716"/>
      <c r="F12" s="34"/>
    </row>
    <row r="13" spans="1:6" s="173" customFormat="1" ht="15.95" customHeight="1">
      <c r="B13" s="717" t="s">
        <v>124</v>
      </c>
      <c r="C13" s="717"/>
      <c r="D13" s="717"/>
      <c r="E13" s="717"/>
    </row>
    <row r="14" spans="1:6" s="157" customFormat="1" ht="18" customHeight="1">
      <c r="B14" s="296" t="s">
        <v>598</v>
      </c>
      <c r="C14" s="250"/>
      <c r="D14" s="250"/>
      <c r="E14" s="250"/>
      <c r="F14" s="250"/>
    </row>
    <row r="15" spans="1:6" ht="60" customHeight="1">
      <c r="A15" s="34"/>
      <c r="B15" s="714"/>
      <c r="C15" s="715"/>
      <c r="D15" s="715"/>
      <c r="E15" s="716"/>
      <c r="F15" s="34"/>
    </row>
    <row r="16" spans="1:6" s="174" customFormat="1" ht="15.95" customHeight="1">
      <c r="B16" s="717" t="s">
        <v>125</v>
      </c>
      <c r="C16" s="717"/>
      <c r="D16" s="717"/>
      <c r="E16" s="717"/>
    </row>
    <row r="17" spans="1:32" ht="24" customHeight="1">
      <c r="B17" s="718" t="s">
        <v>235</v>
      </c>
      <c r="C17" s="718"/>
      <c r="D17" s="718"/>
      <c r="E17" s="718"/>
      <c r="F17" s="251"/>
    </row>
    <row r="18" spans="1:32" s="36" customFormat="1" ht="16.5" customHeight="1">
      <c r="A18" s="718"/>
      <c r="B18" s="718"/>
      <c r="C18" s="718"/>
      <c r="D18" s="718"/>
      <c r="E18" s="718"/>
      <c r="F18" s="718"/>
    </row>
    <row r="19" spans="1:32" ht="99.95" customHeight="1">
      <c r="A19" s="34"/>
      <c r="B19" s="697" t="s">
        <v>321</v>
      </c>
      <c r="C19" s="699"/>
      <c r="D19" s="497"/>
      <c r="E19" s="499"/>
      <c r="F19" s="34"/>
    </row>
    <row r="20" spans="1:32" ht="81.75" customHeight="1">
      <c r="A20" s="34"/>
      <c r="B20" s="685" t="s">
        <v>320</v>
      </c>
      <c r="C20" s="685"/>
      <c r="D20" s="685" t="s">
        <v>599</v>
      </c>
      <c r="E20" s="685"/>
      <c r="F20" s="34"/>
    </row>
    <row r="21" spans="1:32" ht="21.95" customHeight="1">
      <c r="A21" s="175">
        <v>1</v>
      </c>
      <c r="B21" s="682" t="s">
        <v>600</v>
      </c>
      <c r="C21" s="682"/>
      <c r="D21" s="682"/>
      <c r="E21" s="682"/>
      <c r="F21" s="682"/>
    </row>
    <row r="22" spans="1:32" s="34" customFormat="1" ht="76.5" customHeight="1">
      <c r="A22" s="373"/>
      <c r="B22" s="712" t="s">
        <v>544</v>
      </c>
      <c r="C22" s="712"/>
      <c r="D22" s="712"/>
      <c r="E22" s="712"/>
      <c r="F22" s="374"/>
    </row>
    <row r="23" spans="1:32" s="323" customFormat="1" ht="16.5" customHeight="1">
      <c r="A23" s="713" t="s">
        <v>400</v>
      </c>
      <c r="B23" s="713"/>
      <c r="C23" s="713"/>
      <c r="D23" s="713"/>
      <c r="E23" s="713"/>
      <c r="F23" s="713"/>
      <c r="G23" s="713"/>
      <c r="H23" s="713"/>
      <c r="I23" s="713"/>
      <c r="J23" s="713"/>
    </row>
    <row r="24" spans="1:32" s="34" customFormat="1" ht="109.5" customHeight="1">
      <c r="A24" s="373"/>
      <c r="B24" s="709" t="s">
        <v>608</v>
      </c>
      <c r="C24" s="709"/>
      <c r="D24" s="709"/>
      <c r="E24" s="709"/>
      <c r="F24" s="374"/>
    </row>
    <row r="25" spans="1:32" s="323" customFormat="1" ht="35.25" customHeight="1">
      <c r="A25" s="261" t="s">
        <v>380</v>
      </c>
      <c r="B25" s="707" t="s">
        <v>547</v>
      </c>
      <c r="C25" s="707"/>
      <c r="D25" s="707"/>
      <c r="E25" s="707"/>
      <c r="F25" s="375"/>
      <c r="G25" s="375"/>
      <c r="H25" s="375"/>
      <c r="I25" s="375"/>
      <c r="J25" s="376"/>
    </row>
    <row r="26" spans="1:32" s="323" customFormat="1" ht="28.5" customHeight="1">
      <c r="A26" s="222" t="s">
        <v>381</v>
      </c>
      <c r="B26" s="706" t="s">
        <v>558</v>
      </c>
      <c r="C26" s="706"/>
      <c r="D26" s="706"/>
      <c r="E26" s="706"/>
      <c r="F26" s="183"/>
      <c r="G26" s="183"/>
      <c r="H26" s="183"/>
      <c r="I26" s="183"/>
      <c r="J26" s="377"/>
    </row>
    <row r="27" spans="1:32" s="323" customFormat="1" ht="39.75" customHeight="1">
      <c r="A27" s="222" t="s">
        <v>382</v>
      </c>
      <c r="B27" s="706" t="s">
        <v>522</v>
      </c>
      <c r="C27" s="706"/>
      <c r="D27" s="706"/>
      <c r="E27" s="706"/>
      <c r="F27" s="183"/>
      <c r="G27" s="183"/>
      <c r="H27" s="183"/>
      <c r="I27" s="183"/>
      <c r="J27" s="377"/>
    </row>
    <row r="28" spans="1:32" s="323" customFormat="1" ht="36" customHeight="1">
      <c r="A28" s="222" t="s">
        <v>383</v>
      </c>
      <c r="B28" s="706" t="s">
        <v>559</v>
      </c>
      <c r="C28" s="706"/>
      <c r="D28" s="706"/>
      <c r="E28" s="706"/>
      <c r="F28" s="183"/>
      <c r="G28" s="183"/>
      <c r="H28" s="183"/>
      <c r="I28" s="183"/>
      <c r="J28" s="378"/>
    </row>
    <row r="29" spans="1:32" s="323" customFormat="1" ht="120.75" customHeight="1">
      <c r="A29" s="222" t="s">
        <v>384</v>
      </c>
      <c r="B29" s="706" t="s">
        <v>565</v>
      </c>
      <c r="C29" s="706"/>
      <c r="D29" s="706"/>
      <c r="E29" s="706"/>
      <c r="F29" s="183"/>
      <c r="G29" s="183"/>
      <c r="H29" s="183"/>
      <c r="I29" s="183"/>
      <c r="J29" s="378"/>
    </row>
    <row r="30" spans="1:32" s="323" customFormat="1" ht="18" customHeight="1">
      <c r="A30" s="222" t="s">
        <v>465</v>
      </c>
      <c r="B30" s="706" t="s">
        <v>464</v>
      </c>
      <c r="C30" s="706"/>
      <c r="D30" s="706"/>
      <c r="E30" s="706"/>
      <c r="F30" s="183"/>
      <c r="G30" s="183"/>
      <c r="H30" s="183"/>
      <c r="I30" s="183"/>
      <c r="J30" s="378"/>
    </row>
    <row r="31" spans="1:32" s="288" customFormat="1" ht="49.5" customHeight="1">
      <c r="A31" s="351" t="s">
        <v>466</v>
      </c>
      <c r="B31" s="643" t="s">
        <v>526</v>
      </c>
      <c r="C31" s="643"/>
      <c r="D31" s="643"/>
      <c r="E31" s="643"/>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7"/>
    </row>
    <row r="32" spans="1:32" s="290" customFormat="1" ht="91.5" customHeight="1">
      <c r="A32" s="351" t="s">
        <v>467</v>
      </c>
      <c r="B32" s="643" t="s">
        <v>527</v>
      </c>
      <c r="C32" s="643"/>
      <c r="D32" s="643"/>
      <c r="E32" s="643"/>
      <c r="F32" s="356"/>
      <c r="G32" s="356"/>
      <c r="H32" s="356"/>
      <c r="I32" s="356"/>
      <c r="J32" s="379"/>
      <c r="K32" s="289"/>
    </row>
    <row r="33" spans="1:32" s="290" customFormat="1" ht="27" customHeight="1">
      <c r="A33" s="351" t="s">
        <v>468</v>
      </c>
      <c r="B33" s="643" t="s">
        <v>478</v>
      </c>
      <c r="C33" s="643"/>
      <c r="D33" s="643"/>
      <c r="E33" s="643"/>
      <c r="F33" s="356"/>
      <c r="G33" s="356"/>
      <c r="H33" s="356"/>
      <c r="I33" s="356"/>
      <c r="J33" s="379"/>
      <c r="K33" s="289"/>
    </row>
    <row r="34" spans="1:32" s="323" customFormat="1" ht="28.5" customHeight="1">
      <c r="A34" s="222" t="s">
        <v>471</v>
      </c>
      <c r="B34" s="706" t="s">
        <v>550</v>
      </c>
      <c r="C34" s="706"/>
      <c r="D34" s="706"/>
      <c r="E34" s="706"/>
      <c r="F34" s="183"/>
      <c r="G34" s="183"/>
      <c r="H34" s="183"/>
      <c r="I34" s="183"/>
      <c r="J34" s="377"/>
    </row>
    <row r="35" spans="1:32" s="323" customFormat="1" ht="21" customHeight="1">
      <c r="A35" s="222" t="s">
        <v>524</v>
      </c>
      <c r="B35" s="706" t="s">
        <v>479</v>
      </c>
      <c r="C35" s="706"/>
      <c r="D35" s="706"/>
      <c r="E35" s="706"/>
      <c r="F35" s="183"/>
      <c r="G35" s="183"/>
      <c r="H35" s="183"/>
      <c r="I35" s="183"/>
      <c r="J35" s="377"/>
    </row>
    <row r="36" spans="1:32" s="323" customFormat="1" ht="17.25" customHeight="1">
      <c r="A36" s="222"/>
      <c r="B36" s="706" t="s">
        <v>470</v>
      </c>
      <c r="C36" s="706"/>
      <c r="D36" s="706"/>
      <c r="E36" s="706"/>
      <c r="F36" s="183"/>
      <c r="G36" s="183"/>
      <c r="H36" s="183"/>
      <c r="I36" s="183"/>
      <c r="J36" s="377"/>
    </row>
    <row r="37" spans="1:32" s="293" customFormat="1" ht="15.6" customHeight="1">
      <c r="A37" s="353"/>
      <c r="B37" s="275"/>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2"/>
    </row>
    <row r="38" spans="1:32" ht="48.75" customHeight="1">
      <c r="A38" s="172"/>
      <c r="B38" s="329"/>
      <c r="C38" s="329"/>
      <c r="D38" s="329"/>
      <c r="E38" s="329"/>
      <c r="F38" s="336"/>
    </row>
    <row r="39" spans="1:32" s="152" customFormat="1" ht="21.95" customHeight="1">
      <c r="A39" s="332" t="s">
        <v>385</v>
      </c>
      <c r="B39" s="325" t="s">
        <v>424</v>
      </c>
      <c r="C39" s="333"/>
      <c r="D39" s="333"/>
      <c r="E39" s="333"/>
      <c r="F39" s="333"/>
      <c r="G39" s="333"/>
      <c r="H39" s="333"/>
      <c r="I39" s="333"/>
      <c r="J39" s="333"/>
    </row>
    <row r="40" spans="1:32" ht="109.5" customHeight="1">
      <c r="A40" s="172"/>
      <c r="B40" s="709" t="s">
        <v>609</v>
      </c>
      <c r="C40" s="709"/>
      <c r="D40" s="709"/>
      <c r="E40" s="709"/>
      <c r="F40" s="336"/>
    </row>
    <row r="41" spans="1:32" s="152" customFormat="1" ht="27" customHeight="1">
      <c r="A41" s="328" t="s">
        <v>386</v>
      </c>
      <c r="B41" s="708" t="s">
        <v>551</v>
      </c>
      <c r="C41" s="708"/>
      <c r="D41" s="708"/>
      <c r="E41" s="708"/>
      <c r="F41" s="330"/>
      <c r="G41" s="330"/>
      <c r="H41" s="330"/>
      <c r="I41" s="330"/>
      <c r="J41" s="333"/>
    </row>
    <row r="42" spans="1:32" s="152" customFormat="1" ht="21.95" customHeight="1">
      <c r="A42" s="264"/>
      <c r="B42" s="711" t="s">
        <v>540</v>
      </c>
      <c r="C42" s="711"/>
      <c r="D42" s="711"/>
      <c r="E42" s="711"/>
      <c r="F42" s="331"/>
      <c r="G42" s="331"/>
      <c r="H42" s="331"/>
      <c r="I42" s="331"/>
      <c r="J42" s="333"/>
    </row>
    <row r="43" spans="1:32" s="152" customFormat="1" ht="21.95" customHeight="1">
      <c r="A43" s="264" t="s">
        <v>387</v>
      </c>
      <c r="B43" s="711" t="s">
        <v>560</v>
      </c>
      <c r="C43" s="711"/>
      <c r="D43" s="711"/>
      <c r="E43" s="711"/>
      <c r="F43" s="331"/>
      <c r="G43" s="331"/>
      <c r="H43" s="331"/>
      <c r="I43" s="331"/>
      <c r="J43" s="333"/>
    </row>
    <row r="44" spans="1:32" ht="18.75" customHeight="1">
      <c r="A44" s="172"/>
      <c r="B44" s="710" t="s">
        <v>541</v>
      </c>
      <c r="C44" s="710"/>
      <c r="D44" s="710"/>
      <c r="E44" s="710"/>
      <c r="F44" s="336"/>
    </row>
    <row r="45" spans="1:32" ht="17.25" customHeight="1">
      <c r="A45" s="172"/>
      <c r="B45" s="707" t="s">
        <v>485</v>
      </c>
      <c r="C45" s="707"/>
      <c r="D45" s="707"/>
      <c r="E45" s="707"/>
      <c r="F45" s="336"/>
    </row>
    <row r="46" spans="1:32" ht="18.75" customHeight="1">
      <c r="A46" s="172"/>
      <c r="B46" s="710" t="s">
        <v>541</v>
      </c>
      <c r="C46" s="710"/>
      <c r="D46" s="710"/>
      <c r="E46" s="710"/>
      <c r="F46" s="336"/>
    </row>
    <row r="47" spans="1:32" ht="30.75" customHeight="1">
      <c r="A47" s="380" t="s">
        <v>388</v>
      </c>
      <c r="B47" s="706" t="s">
        <v>521</v>
      </c>
      <c r="C47" s="706"/>
      <c r="D47" s="706"/>
      <c r="E47" s="706"/>
      <c r="F47" s="336"/>
    </row>
    <row r="48" spans="1:32" s="152" customFormat="1" ht="26.25" customHeight="1">
      <c r="A48" s="261"/>
      <c r="B48" s="706" t="s">
        <v>542</v>
      </c>
      <c r="C48" s="706"/>
      <c r="D48" s="706"/>
      <c r="E48" s="706"/>
      <c r="F48" s="324"/>
      <c r="G48" s="324"/>
      <c r="H48" s="324"/>
      <c r="I48" s="324"/>
      <c r="J48" s="215"/>
    </row>
    <row r="49" spans="1:32" ht="39.75" customHeight="1">
      <c r="A49" s="381" t="s">
        <v>389</v>
      </c>
      <c r="B49" s="706" t="s">
        <v>561</v>
      </c>
      <c r="C49" s="706"/>
      <c r="D49" s="706"/>
      <c r="E49" s="706"/>
      <c r="F49" s="336"/>
    </row>
    <row r="50" spans="1:32" s="152" customFormat="1" ht="139.5" customHeight="1">
      <c r="A50" s="222" t="s">
        <v>390</v>
      </c>
      <c r="B50" s="706" t="s">
        <v>613</v>
      </c>
      <c r="C50" s="706"/>
      <c r="D50" s="706"/>
      <c r="E50" s="706"/>
      <c r="F50" s="324"/>
      <c r="G50" s="324"/>
      <c r="H50" s="324"/>
      <c r="I50" s="324"/>
      <c r="J50" s="215"/>
    </row>
    <row r="51" spans="1:32" s="152" customFormat="1" ht="21" customHeight="1">
      <c r="A51" s="222" t="s">
        <v>472</v>
      </c>
      <c r="B51" s="706" t="s">
        <v>464</v>
      </c>
      <c r="C51" s="706"/>
      <c r="D51" s="706"/>
      <c r="E51" s="706"/>
      <c r="F51" s="324"/>
      <c r="G51" s="324"/>
      <c r="H51" s="324"/>
      <c r="I51" s="324"/>
      <c r="J51" s="215"/>
    </row>
    <row r="52" spans="1:32" s="293" customFormat="1" ht="51.75" customHeight="1">
      <c r="A52" s="351" t="s">
        <v>474</v>
      </c>
      <c r="B52" s="643" t="s">
        <v>549</v>
      </c>
      <c r="C52" s="643"/>
      <c r="D52" s="643"/>
      <c r="E52" s="643"/>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2"/>
    </row>
    <row r="53" spans="1:32" s="295" customFormat="1" ht="90.75" customHeight="1">
      <c r="A53" s="351" t="s">
        <v>475</v>
      </c>
      <c r="B53" s="643" t="s">
        <v>528</v>
      </c>
      <c r="C53" s="643"/>
      <c r="D53" s="643"/>
      <c r="E53" s="643"/>
      <c r="F53" s="275"/>
      <c r="G53" s="275"/>
      <c r="H53" s="275"/>
      <c r="I53" s="275"/>
      <c r="J53" s="352"/>
      <c r="K53" s="294"/>
    </row>
    <row r="54" spans="1:32" s="295" customFormat="1" ht="30.75" customHeight="1">
      <c r="A54" s="351" t="s">
        <v>476</v>
      </c>
      <c r="B54" s="643" t="s">
        <v>478</v>
      </c>
      <c r="C54" s="643"/>
      <c r="D54" s="643"/>
      <c r="E54" s="643"/>
      <c r="F54" s="275"/>
      <c r="G54" s="275"/>
      <c r="H54" s="275"/>
      <c r="I54" s="275"/>
      <c r="J54" s="352"/>
      <c r="K54" s="294"/>
    </row>
    <row r="55" spans="1:32" ht="26.25" customHeight="1">
      <c r="A55" s="382" t="s">
        <v>477</v>
      </c>
      <c r="B55" s="706" t="s">
        <v>550</v>
      </c>
      <c r="C55" s="706"/>
      <c r="D55" s="706"/>
      <c r="E55" s="706"/>
      <c r="F55" s="336"/>
    </row>
    <row r="56" spans="1:32" s="152" customFormat="1" ht="28.5" customHeight="1">
      <c r="A56" s="222" t="s">
        <v>525</v>
      </c>
      <c r="B56" s="706" t="s">
        <v>487</v>
      </c>
      <c r="C56" s="706"/>
      <c r="D56" s="706"/>
      <c r="E56" s="706"/>
      <c r="F56" s="324"/>
      <c r="G56" s="324"/>
      <c r="H56" s="324"/>
      <c r="I56" s="324"/>
      <c r="J56" s="260"/>
    </row>
    <row r="57" spans="1:32" ht="15.95" customHeight="1">
      <c r="A57" s="172" t="s">
        <v>514</v>
      </c>
      <c r="B57" s="682" t="s">
        <v>543</v>
      </c>
      <c r="C57" s="682"/>
      <c r="D57" s="682"/>
      <c r="E57" s="682"/>
      <c r="F57" s="682"/>
    </row>
  </sheetData>
  <sheetProtection formatCells="0" formatRows="0" insertRows="0" deleteRows="0" sort="0" autoFilter="0" pivotTables="0"/>
  <customSheetViews>
    <customSheetView guid="{DF64D807-4B8C-423B-A975-C6FACD998002}" showPageBreaks="1" printArea="1" view="pageBreakPreview" topLeftCell="A25">
      <selection activeCell="B33" sqref="B33:AF36"/>
      <pageMargins left="0.39370078740157483" right="0.39370078740157483" top="0.39370078740157483" bottom="0.39370078740157483" header="0.11811023622047245" footer="0.11811023622047245"/>
      <pageSetup paperSize="9" scale="90" orientation="portrait" r:id="rId1"/>
      <headerFooter alignWithMargins="0">
        <oddFooter>&amp;LPROW_421_R/3.1/r.</oddFooter>
      </headerFooter>
    </customSheetView>
  </customSheetViews>
  <mergeCells count="53">
    <mergeCell ref="A7:F7"/>
    <mergeCell ref="B9:E9"/>
    <mergeCell ref="B10:E10"/>
    <mergeCell ref="A2:F2"/>
    <mergeCell ref="B4:E4"/>
    <mergeCell ref="B5:E5"/>
    <mergeCell ref="B6:E6"/>
    <mergeCell ref="A3:F3"/>
    <mergeCell ref="B8:E8"/>
    <mergeCell ref="D19:E19"/>
    <mergeCell ref="B20:C20"/>
    <mergeCell ref="D20:E20"/>
    <mergeCell ref="B19:C19"/>
    <mergeCell ref="B12:E12"/>
    <mergeCell ref="B13:E13"/>
    <mergeCell ref="B15:E15"/>
    <mergeCell ref="B16:E16"/>
    <mergeCell ref="A18:F18"/>
    <mergeCell ref="B17:E17"/>
    <mergeCell ref="B57:F57"/>
    <mergeCell ref="B21:F21"/>
    <mergeCell ref="B28:E28"/>
    <mergeCell ref="B29:E29"/>
    <mergeCell ref="B30:E30"/>
    <mergeCell ref="B31:E31"/>
    <mergeCell ref="B32:E32"/>
    <mergeCell ref="B42:E42"/>
    <mergeCell ref="B43:E43"/>
    <mergeCell ref="B44:E44"/>
    <mergeCell ref="B45:E45"/>
    <mergeCell ref="B33:E33"/>
    <mergeCell ref="B34:E34"/>
    <mergeCell ref="B22:E22"/>
    <mergeCell ref="A23:J23"/>
    <mergeCell ref="B24:E24"/>
    <mergeCell ref="B51:E51"/>
    <mergeCell ref="B46:E46"/>
    <mergeCell ref="B47:E47"/>
    <mergeCell ref="B48:E48"/>
    <mergeCell ref="B49:E49"/>
    <mergeCell ref="B25:E25"/>
    <mergeCell ref="B26:E26"/>
    <mergeCell ref="B27:E27"/>
    <mergeCell ref="B50:E50"/>
    <mergeCell ref="B41:E41"/>
    <mergeCell ref="B35:E35"/>
    <mergeCell ref="B36:E36"/>
    <mergeCell ref="B40:E40"/>
    <mergeCell ref="B56:E56"/>
    <mergeCell ref="B52:E52"/>
    <mergeCell ref="B53:E53"/>
    <mergeCell ref="B54:E54"/>
    <mergeCell ref="B55:E55"/>
  </mergeCells>
  <phoneticPr fontId="10" type="noConversion"/>
  <printOptions horizontalCentered="1"/>
  <pageMargins left="0.23622047244094491" right="0.23622047244094491" top="0.74803149606299213" bottom="0.74803149606299213" header="0.31496062992125984" footer="0.31496062992125984"/>
  <pageSetup paperSize="9" scale="95" orientation="portrait" r:id="rId2"/>
  <headerFooter>
    <oddFooter>&amp;L&amp;9PROW 2014-2020_19.3/3/z&amp;R&amp;9Strona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showZeros="0" showOutlineSymbols="0" view="pageBreakPreview" zoomScaleNormal="100" zoomScaleSheetLayoutView="100" workbookViewId="0">
      <selection activeCell="B26" sqref="B26:E26"/>
    </sheetView>
  </sheetViews>
  <sheetFormatPr defaultColWidth="9.140625" defaultRowHeight="12.75"/>
  <cols>
    <col min="1" max="1" width="6.140625" style="140" customWidth="1"/>
    <col min="2" max="2" width="30.7109375" style="140" customWidth="1"/>
    <col min="3" max="3" width="20.7109375" style="140" customWidth="1"/>
    <col min="4" max="4" width="30.7109375" style="140" customWidth="1"/>
    <col min="5" max="5" width="14.7109375" style="140" customWidth="1"/>
    <col min="6" max="6" width="2.28515625" style="140" customWidth="1"/>
    <col min="7" max="16384" width="9.140625" style="176"/>
  </cols>
  <sheetData>
    <row r="1" spans="1:6" ht="15.95" customHeight="1">
      <c r="A1" s="34"/>
      <c r="B1" s="34"/>
      <c r="C1" s="34"/>
      <c r="D1" s="34"/>
      <c r="E1" s="161" t="s">
        <v>119</v>
      </c>
      <c r="F1" s="34"/>
    </row>
    <row r="2" spans="1:6" ht="11.25" customHeight="1">
      <c r="A2" s="735" t="s">
        <v>451</v>
      </c>
      <c r="B2" s="735"/>
      <c r="C2" s="735"/>
      <c r="D2" s="735"/>
      <c r="E2" s="735"/>
      <c r="F2" s="735"/>
    </row>
    <row r="3" spans="1:6" ht="24.75" customHeight="1">
      <c r="A3" s="738" t="s">
        <v>448</v>
      </c>
      <c r="B3" s="738"/>
      <c r="C3" s="738"/>
      <c r="D3" s="738"/>
      <c r="E3" s="738"/>
      <c r="F3" s="738"/>
    </row>
    <row r="4" spans="1:6" ht="30.75" customHeight="1">
      <c r="A4" s="34"/>
      <c r="B4" s="720"/>
      <c r="C4" s="721"/>
      <c r="D4" s="721"/>
      <c r="E4" s="722"/>
      <c r="F4" s="34"/>
    </row>
    <row r="5" spans="1:6" ht="15.95" customHeight="1">
      <c r="A5" s="173"/>
      <c r="B5" s="736" t="s">
        <v>601</v>
      </c>
      <c r="C5" s="737"/>
      <c r="D5" s="737"/>
      <c r="E5" s="737"/>
      <c r="F5" s="173"/>
    </row>
    <row r="6" spans="1:6" ht="24" customHeight="1">
      <c r="A6" s="34"/>
      <c r="B6" s="724" t="s">
        <v>4</v>
      </c>
      <c r="C6" s="724"/>
      <c r="D6" s="724"/>
      <c r="E6" s="724"/>
      <c r="F6" s="34"/>
    </row>
    <row r="7" spans="1:6" ht="27" customHeight="1">
      <c r="A7" s="250"/>
      <c r="B7" s="720"/>
      <c r="C7" s="721"/>
      <c r="D7" s="721"/>
      <c r="E7" s="722"/>
      <c r="F7" s="250"/>
    </row>
    <row r="8" spans="1:6" ht="15.95" customHeight="1">
      <c r="A8" s="173"/>
      <c r="B8" s="717" t="s">
        <v>515</v>
      </c>
      <c r="C8" s="717"/>
      <c r="D8" s="717"/>
      <c r="E8" s="717"/>
      <c r="F8" s="173"/>
    </row>
    <row r="9" spans="1:6" ht="35.1" customHeight="1">
      <c r="A9" s="34"/>
      <c r="B9" s="726"/>
      <c r="C9" s="727"/>
      <c r="D9" s="727"/>
      <c r="E9" s="728"/>
      <c r="F9" s="34"/>
    </row>
    <row r="10" spans="1:6" ht="6" customHeight="1">
      <c r="A10" s="173"/>
      <c r="B10" s="717"/>
      <c r="C10" s="717"/>
      <c r="D10" s="717"/>
      <c r="E10" s="717"/>
      <c r="F10" s="173"/>
    </row>
    <row r="11" spans="1:6" ht="15.75" customHeight="1">
      <c r="A11" s="724" t="s">
        <v>117</v>
      </c>
      <c r="B11" s="724"/>
      <c r="C11" s="724"/>
      <c r="D11" s="724"/>
      <c r="E11" s="724"/>
      <c r="F11" s="724"/>
    </row>
    <row r="12" spans="1:6" ht="35.1" customHeight="1">
      <c r="A12" s="34"/>
      <c r="B12" s="726"/>
      <c r="C12" s="727"/>
      <c r="D12" s="727"/>
      <c r="E12" s="728"/>
      <c r="F12" s="34"/>
    </row>
    <row r="13" spans="1:6" ht="12" customHeight="1">
      <c r="A13" s="174"/>
      <c r="B13" s="717" t="s">
        <v>120</v>
      </c>
      <c r="C13" s="717"/>
      <c r="D13" s="717"/>
      <c r="E13" s="717"/>
      <c r="F13" s="174"/>
    </row>
    <row r="14" spans="1:6" ht="48" customHeight="1">
      <c r="B14" s="729" t="s">
        <v>562</v>
      </c>
      <c r="C14" s="729"/>
      <c r="D14" s="729"/>
      <c r="E14" s="729"/>
      <c r="F14" s="251"/>
    </row>
    <row r="15" spans="1:6" ht="23.25" customHeight="1">
      <c r="A15" s="343"/>
      <c r="B15" s="726"/>
      <c r="C15" s="727"/>
      <c r="D15" s="727"/>
      <c r="E15" s="728"/>
      <c r="F15" s="343"/>
    </row>
    <row r="16" spans="1:6" ht="10.5" customHeight="1">
      <c r="A16" s="343"/>
      <c r="B16" s="717" t="s">
        <v>121</v>
      </c>
      <c r="C16" s="717"/>
      <c r="D16" s="717"/>
      <c r="E16" s="717"/>
      <c r="F16" s="343"/>
    </row>
    <row r="17" spans="1:7" ht="15.95" customHeight="1">
      <c r="A17" s="724" t="s">
        <v>118</v>
      </c>
      <c r="B17" s="724"/>
      <c r="C17" s="724"/>
      <c r="D17" s="724"/>
      <c r="E17" s="724"/>
      <c r="F17" s="724"/>
    </row>
    <row r="18" spans="1:7" ht="48" customHeight="1">
      <c r="B18" s="729" t="s">
        <v>516</v>
      </c>
      <c r="C18" s="729"/>
      <c r="D18" s="729"/>
      <c r="E18" s="729"/>
      <c r="F18" s="252"/>
    </row>
    <row r="19" spans="1:7" ht="27" customHeight="1">
      <c r="A19" s="232"/>
      <c r="B19" s="732"/>
      <c r="C19" s="733"/>
      <c r="D19" s="733"/>
      <c r="E19" s="734"/>
      <c r="F19" s="232"/>
    </row>
    <row r="20" spans="1:7" ht="6" customHeight="1">
      <c r="A20" s="343"/>
      <c r="B20" s="731"/>
      <c r="C20" s="731"/>
      <c r="D20" s="731"/>
      <c r="E20" s="731"/>
      <c r="F20" s="343"/>
    </row>
    <row r="21" spans="1:7" ht="60" customHeight="1">
      <c r="A21" s="34"/>
      <c r="B21" s="697" t="s">
        <v>402</v>
      </c>
      <c r="C21" s="699"/>
      <c r="D21" s="497" t="s">
        <v>402</v>
      </c>
      <c r="E21" s="499"/>
      <c r="F21" s="34"/>
    </row>
    <row r="22" spans="1:7" ht="24" customHeight="1">
      <c r="A22" s="34"/>
      <c r="B22" s="685" t="s">
        <v>320</v>
      </c>
      <c r="C22" s="685"/>
      <c r="D22" s="685" t="s">
        <v>545</v>
      </c>
      <c r="E22" s="685"/>
      <c r="F22" s="34"/>
    </row>
    <row r="23" spans="1:7" ht="15.95" customHeight="1">
      <c r="A23" s="724" t="s">
        <v>322</v>
      </c>
      <c r="B23" s="724"/>
      <c r="C23" s="724"/>
      <c r="D23" s="724"/>
      <c r="E23" s="724"/>
      <c r="F23" s="724"/>
    </row>
    <row r="24" spans="1:7" ht="36" customHeight="1">
      <c r="A24" s="34"/>
      <c r="B24" s="726"/>
      <c r="C24" s="727"/>
      <c r="D24" s="727"/>
      <c r="E24" s="728"/>
      <c r="F24" s="34"/>
    </row>
    <row r="25" spans="1:7" ht="15.95" customHeight="1">
      <c r="A25" s="34"/>
      <c r="B25" s="701" t="s">
        <v>122</v>
      </c>
      <c r="C25" s="701"/>
      <c r="D25" s="701"/>
      <c r="E25" s="701"/>
      <c r="F25" s="34"/>
    </row>
    <row r="26" spans="1:7" ht="28.5" customHeight="1">
      <c r="B26" s="729" t="s">
        <v>323</v>
      </c>
      <c r="C26" s="729"/>
      <c r="D26" s="729"/>
      <c r="E26" s="729"/>
      <c r="F26" s="252"/>
      <c r="G26" s="252"/>
    </row>
    <row r="27" spans="1:7" ht="60.75" customHeight="1">
      <c r="A27" s="34"/>
      <c r="B27" s="697" t="s">
        <v>402</v>
      </c>
      <c r="C27" s="699"/>
      <c r="D27" s="497" t="s">
        <v>402</v>
      </c>
      <c r="E27" s="499"/>
      <c r="F27" s="34"/>
    </row>
    <row r="28" spans="1:7" ht="15.95" customHeight="1">
      <c r="A28" s="34"/>
      <c r="B28" s="685" t="s">
        <v>320</v>
      </c>
      <c r="C28" s="685"/>
      <c r="D28" s="685" t="s">
        <v>545</v>
      </c>
      <c r="E28" s="685"/>
      <c r="F28" s="34"/>
    </row>
    <row r="29" spans="1:7" s="177" customFormat="1" ht="14.25" customHeight="1">
      <c r="A29" s="171" t="s">
        <v>514</v>
      </c>
      <c r="B29" s="730" t="s">
        <v>543</v>
      </c>
      <c r="C29" s="730"/>
      <c r="D29" s="730"/>
      <c r="E29" s="730"/>
      <c r="F29" s="730"/>
    </row>
    <row r="30" spans="1:7" ht="53.25" customHeight="1">
      <c r="A30" s="172" t="s">
        <v>517</v>
      </c>
      <c r="B30" s="682" t="s">
        <v>602</v>
      </c>
      <c r="C30" s="682"/>
      <c r="D30" s="682"/>
      <c r="E30" s="682"/>
      <c r="F30" s="682"/>
    </row>
  </sheetData>
  <sheetProtection formatCells="0" formatRows="0" insertRows="0" deleteRows="0" sort="0" autoFilter="0" pivotTables="0"/>
  <mergeCells count="33">
    <mergeCell ref="B7:E7"/>
    <mergeCell ref="B8:E8"/>
    <mergeCell ref="B9:E9"/>
    <mergeCell ref="A2:F2"/>
    <mergeCell ref="B4:E4"/>
    <mergeCell ref="B5:E5"/>
    <mergeCell ref="B6:E6"/>
    <mergeCell ref="A3:F3"/>
    <mergeCell ref="D21:E21"/>
    <mergeCell ref="B22:C22"/>
    <mergeCell ref="D22:E22"/>
    <mergeCell ref="B21:C21"/>
    <mergeCell ref="B10:E10"/>
    <mergeCell ref="A11:F11"/>
    <mergeCell ref="B12:E12"/>
    <mergeCell ref="B13:E13"/>
    <mergeCell ref="B14:E14"/>
    <mergeCell ref="B18:E18"/>
    <mergeCell ref="B15:E15"/>
    <mergeCell ref="B16:E16"/>
    <mergeCell ref="A17:F17"/>
    <mergeCell ref="B20:E20"/>
    <mergeCell ref="B19:E19"/>
    <mergeCell ref="A23:F23"/>
    <mergeCell ref="B24:E24"/>
    <mergeCell ref="B25:E25"/>
    <mergeCell ref="B26:E26"/>
    <mergeCell ref="B30:F30"/>
    <mergeCell ref="D27:E27"/>
    <mergeCell ref="B28:C28"/>
    <mergeCell ref="D28:E28"/>
    <mergeCell ref="B29:F29"/>
    <mergeCell ref="B27:C27"/>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view="pageBreakPreview" topLeftCell="A13" zoomScaleNormal="100" zoomScaleSheetLayoutView="100" workbookViewId="0">
      <selection activeCell="B19" sqref="B19"/>
    </sheetView>
  </sheetViews>
  <sheetFormatPr defaultColWidth="9.140625" defaultRowHeight="12"/>
  <cols>
    <col min="1" max="1" width="3.140625" style="29" customWidth="1"/>
    <col min="2" max="2" width="24" style="29" customWidth="1"/>
    <col min="3" max="3" width="12.42578125" style="29" customWidth="1"/>
    <col min="4" max="4" width="14.28515625" style="29" customWidth="1"/>
    <col min="5" max="5" width="9.7109375" style="29" customWidth="1"/>
    <col min="6" max="6" width="39.5703125" style="29" customWidth="1"/>
    <col min="7" max="7" width="6.7109375" style="28" customWidth="1"/>
    <col min="8" max="8" width="9.140625" style="28" customWidth="1"/>
    <col min="9" max="12" width="0" style="29" hidden="1" customWidth="1"/>
    <col min="13" max="16384" width="9.140625" style="29"/>
  </cols>
  <sheetData>
    <row r="1" spans="1:6" s="28" customFormat="1" ht="18" customHeight="1">
      <c r="A1" s="469" t="s">
        <v>203</v>
      </c>
      <c r="B1" s="469"/>
      <c r="C1" s="469"/>
      <c r="D1" s="469"/>
      <c r="E1" s="469"/>
      <c r="F1" s="469"/>
    </row>
    <row r="2" spans="1:6" s="28" customFormat="1" ht="23.25" customHeight="1">
      <c r="A2" s="470" t="s">
        <v>201</v>
      </c>
      <c r="B2" s="470"/>
      <c r="C2" s="470"/>
      <c r="D2" s="470"/>
      <c r="E2" s="470"/>
      <c r="F2" s="470"/>
    </row>
    <row r="3" spans="1:6" s="28" customFormat="1" ht="73.5" customHeight="1">
      <c r="A3" s="22" t="s">
        <v>108</v>
      </c>
      <c r="B3" s="73" t="s">
        <v>161</v>
      </c>
      <c r="C3" s="148" t="s">
        <v>146</v>
      </c>
      <c r="D3" s="73" t="s">
        <v>158</v>
      </c>
      <c r="E3" s="73" t="s">
        <v>184</v>
      </c>
      <c r="F3" s="79" t="s">
        <v>159</v>
      </c>
    </row>
    <row r="4" spans="1:6" s="28" customFormat="1" ht="36" customHeight="1">
      <c r="A4" s="74" t="s">
        <v>19</v>
      </c>
      <c r="B4" s="178" t="s">
        <v>99</v>
      </c>
      <c r="C4" s="184"/>
      <c r="D4" s="191"/>
      <c r="E4" s="30" t="s">
        <v>186</v>
      </c>
      <c r="F4" s="196"/>
    </row>
    <row r="5" spans="1:6" s="28" customFormat="1" ht="36" customHeight="1">
      <c r="A5" s="146" t="s">
        <v>20</v>
      </c>
      <c r="B5" s="179" t="s">
        <v>324</v>
      </c>
      <c r="C5" s="185"/>
      <c r="D5" s="192"/>
      <c r="E5" s="147" t="s">
        <v>187</v>
      </c>
      <c r="F5" s="196"/>
    </row>
    <row r="6" spans="1:6" s="28" customFormat="1" ht="36" customHeight="1">
      <c r="A6" s="74" t="s">
        <v>21</v>
      </c>
      <c r="B6" s="178" t="s">
        <v>325</v>
      </c>
      <c r="C6" s="184"/>
      <c r="D6" s="191"/>
      <c r="E6" s="30" t="s">
        <v>186</v>
      </c>
      <c r="F6" s="196"/>
    </row>
    <row r="7" spans="1:6" s="28" customFormat="1" ht="36" customHeight="1">
      <c r="A7" s="146" t="s">
        <v>22</v>
      </c>
      <c r="B7" s="180" t="s">
        <v>326</v>
      </c>
      <c r="C7" s="184"/>
      <c r="D7" s="193"/>
      <c r="E7" s="30" t="s">
        <v>186</v>
      </c>
      <c r="F7" s="197"/>
    </row>
    <row r="8" spans="1:6" s="28" customFormat="1" ht="36" customHeight="1">
      <c r="A8" s="146" t="s">
        <v>23</v>
      </c>
      <c r="B8" s="178" t="s">
        <v>100</v>
      </c>
      <c r="C8" s="184"/>
      <c r="D8" s="193"/>
      <c r="E8" s="30" t="s">
        <v>186</v>
      </c>
      <c r="F8" s="197"/>
    </row>
    <row r="9" spans="1:6" s="28" customFormat="1" ht="45" customHeight="1">
      <c r="A9" s="146" t="s">
        <v>8</v>
      </c>
      <c r="B9" s="180" t="s">
        <v>376</v>
      </c>
      <c r="C9" s="184"/>
      <c r="D9" s="193"/>
      <c r="E9" s="30" t="s">
        <v>188</v>
      </c>
      <c r="F9" s="197"/>
    </row>
    <row r="10" spans="1:6" s="28" customFormat="1" ht="36" customHeight="1">
      <c r="A10" s="146" t="s">
        <v>24</v>
      </c>
      <c r="B10" s="180" t="s">
        <v>162</v>
      </c>
      <c r="C10" s="184"/>
      <c r="D10" s="193"/>
      <c r="E10" s="30" t="s">
        <v>186</v>
      </c>
      <c r="F10" s="197"/>
    </row>
    <row r="11" spans="1:6" s="2" customFormat="1" ht="36" customHeight="1">
      <c r="A11" s="146" t="s">
        <v>25</v>
      </c>
      <c r="B11" s="181" t="s">
        <v>401</v>
      </c>
      <c r="C11" s="184"/>
      <c r="D11" s="194"/>
      <c r="E11" s="31" t="s">
        <v>186</v>
      </c>
      <c r="F11" s="198"/>
    </row>
    <row r="12" spans="1:6" s="28" customFormat="1" ht="56.1" customHeight="1">
      <c r="A12" s="146" t="s">
        <v>41</v>
      </c>
      <c r="B12" s="179" t="s">
        <v>360</v>
      </c>
      <c r="C12" s="184"/>
      <c r="D12" s="193"/>
      <c r="E12" s="30" t="s">
        <v>186</v>
      </c>
      <c r="F12" s="197"/>
    </row>
    <row r="13" spans="1:6" s="2" customFormat="1" ht="60.75" customHeight="1">
      <c r="A13" s="269" t="s">
        <v>27</v>
      </c>
      <c r="B13" s="277" t="s">
        <v>361</v>
      </c>
      <c r="C13" s="270"/>
      <c r="D13" s="271"/>
      <c r="E13" s="278" t="s">
        <v>187</v>
      </c>
      <c r="F13" s="272"/>
    </row>
    <row r="14" spans="1:6" s="284" customFormat="1" ht="36" customHeight="1">
      <c r="A14" s="269" t="s">
        <v>28</v>
      </c>
      <c r="B14" s="277" t="s">
        <v>327</v>
      </c>
      <c r="C14" s="282"/>
      <c r="D14" s="283"/>
      <c r="E14" s="278" t="s">
        <v>187</v>
      </c>
      <c r="F14" s="282"/>
    </row>
    <row r="15" spans="1:6" ht="15.95" customHeight="1">
      <c r="A15" s="471" t="s">
        <v>164</v>
      </c>
      <c r="B15" s="471"/>
      <c r="C15" s="471"/>
      <c r="D15" s="471"/>
      <c r="E15" s="471"/>
      <c r="F15" s="471"/>
    </row>
    <row r="16" spans="1:6" ht="51" customHeight="1">
      <c r="A16" s="22" t="s">
        <v>108</v>
      </c>
      <c r="B16" s="73" t="s">
        <v>161</v>
      </c>
      <c r="C16" s="148" t="s">
        <v>146</v>
      </c>
      <c r="D16" s="73" t="s">
        <v>158</v>
      </c>
      <c r="E16" s="73" t="s">
        <v>184</v>
      </c>
      <c r="F16" s="79" t="s">
        <v>159</v>
      </c>
    </row>
    <row r="17" spans="1:8" ht="36" customHeight="1">
      <c r="A17" s="23" t="s">
        <v>19</v>
      </c>
      <c r="B17" s="182"/>
      <c r="C17" s="145"/>
      <c r="D17" s="195"/>
      <c r="E17" s="72"/>
      <c r="F17" s="182"/>
    </row>
    <row r="18" spans="1:8" ht="36" customHeight="1">
      <c r="A18" s="23" t="s">
        <v>20</v>
      </c>
      <c r="B18" s="182"/>
      <c r="C18" s="145"/>
      <c r="D18" s="195"/>
      <c r="E18" s="72"/>
      <c r="F18" s="182"/>
    </row>
    <row r="19" spans="1:8" s="78" customFormat="1" ht="36" customHeight="1">
      <c r="A19" s="23" t="s">
        <v>163</v>
      </c>
      <c r="B19" s="182"/>
      <c r="C19" s="145"/>
      <c r="D19" s="195"/>
      <c r="E19" s="72"/>
      <c r="F19" s="182"/>
      <c r="G19" s="8"/>
      <c r="H19" s="8"/>
    </row>
    <row r="20" spans="1:8" s="28" customFormat="1" ht="15.95" customHeight="1">
      <c r="H20" s="199" t="s">
        <v>264</v>
      </c>
    </row>
    <row r="21" spans="1:8">
      <c r="H21" s="200" t="s">
        <v>265</v>
      </c>
    </row>
  </sheetData>
  <sheetProtection formatCells="0" formatRows="0" insertRows="0" deleteRows="0" sort="0" autoFilter="0" pivotTables="0"/>
  <mergeCells count="3">
    <mergeCell ref="A1:F1"/>
    <mergeCell ref="A2:F2"/>
    <mergeCell ref="A15:F15"/>
  </mergeCells>
  <dataValidations disablePrompts="1" count="3">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H20"/>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H21"/>
    <dataValidation type="whole" operator="greaterThanOrEqual" allowBlank="1" showInputMessage="1" showErrorMessage="1" errorTitle="Błąd!" error="W tym polu można wpisać tylko liczbę całkowitą - równą lub większą od 0" sqref="D17:D19 D4:D13">
      <formula1>0</formula1>
    </dataValidation>
  </dataValidations>
  <printOptions horizontalCentered="1"/>
  <pageMargins left="0.23622047244094491" right="0.23622047244094491" top="0.74803149606299213" bottom="0.74803149606299213" header="0.31496062992125984" footer="0.31496062992125984"/>
  <pageSetup paperSize="9" scale="95" fitToWidth="0" fitToHeight="0" orientation="portrait" r:id="rId1"/>
  <headerFooter>
    <oddFooter>&amp;L&amp;9PROW 2014-2020_19.3/3/z&amp;R&amp;9Strona &amp;P z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5"/>
  <sheetViews>
    <sheetView showGridLines="0" view="pageBreakPreview" topLeftCell="A98" zoomScale="130" zoomScaleNormal="100" zoomScaleSheetLayoutView="130" zoomScalePageLayoutView="120" workbookViewId="0">
      <selection activeCell="A113" sqref="A113:N113"/>
    </sheetView>
  </sheetViews>
  <sheetFormatPr defaultColWidth="9.140625" defaultRowHeight="12"/>
  <cols>
    <col min="1" max="1" width="3.140625" style="2" customWidth="1"/>
    <col min="2" max="2" width="5.85546875" style="2" customWidth="1"/>
    <col min="3" max="3" width="10" style="1" customWidth="1"/>
    <col min="4" max="4" width="4" style="1" customWidth="1"/>
    <col min="5" max="5" width="3.28515625" style="1" customWidth="1"/>
    <col min="6" max="6" width="8.7109375" style="1" customWidth="1"/>
    <col min="7" max="7" width="3" style="1" customWidth="1"/>
    <col min="8" max="8" width="7.140625" style="1" customWidth="1"/>
    <col min="9" max="9" width="1.42578125" style="1" customWidth="1"/>
    <col min="10" max="10" width="3.28515625" style="1" customWidth="1"/>
    <col min="11" max="11" width="10.85546875" style="1" customWidth="1"/>
    <col min="12" max="12" width="14.7109375" style="1" customWidth="1"/>
    <col min="13" max="13" width="13.85546875" style="1" customWidth="1"/>
    <col min="14" max="14" width="15.28515625" style="1" customWidth="1"/>
    <col min="15" max="15" width="6.7109375" style="1" customWidth="1"/>
    <col min="16" max="16" width="14.85546875" style="1" customWidth="1"/>
    <col min="17" max="16384" width="9.140625" style="1"/>
  </cols>
  <sheetData>
    <row r="1" spans="1:16" s="47" customFormat="1" ht="30" customHeight="1">
      <c r="A1" s="467" t="s">
        <v>165</v>
      </c>
      <c r="B1" s="467"/>
      <c r="C1" s="467"/>
      <c r="D1" s="467"/>
      <c r="E1" s="467"/>
      <c r="F1" s="467"/>
      <c r="G1" s="467"/>
      <c r="H1" s="467"/>
      <c r="I1" s="467"/>
      <c r="J1" s="467"/>
      <c r="K1" s="467"/>
      <c r="L1" s="467"/>
      <c r="M1" s="467"/>
      <c r="N1" s="467"/>
    </row>
    <row r="2" spans="1:16" s="5" customFormat="1" ht="18" customHeight="1">
      <c r="A2" s="81" t="s">
        <v>166</v>
      </c>
      <c r="B2" s="82"/>
      <c r="C2" s="82"/>
      <c r="D2" s="82"/>
      <c r="E2" s="82"/>
      <c r="F2" s="83"/>
      <c r="G2" s="480" t="s">
        <v>76</v>
      </c>
      <c r="H2" s="480"/>
      <c r="I2" s="480"/>
      <c r="J2" s="480"/>
      <c r="K2" s="84" t="s">
        <v>168</v>
      </c>
      <c r="L2" s="82"/>
      <c r="M2" s="83"/>
      <c r="N2" s="307" t="s">
        <v>76</v>
      </c>
    </row>
    <row r="3" spans="1:16" ht="18" customHeight="1">
      <c r="A3" s="81" t="s">
        <v>170</v>
      </c>
      <c r="B3" s="82"/>
      <c r="C3" s="82"/>
      <c r="D3" s="82"/>
      <c r="E3" s="82"/>
      <c r="F3" s="83"/>
      <c r="G3" s="480" t="s">
        <v>76</v>
      </c>
      <c r="H3" s="480"/>
      <c r="I3" s="480"/>
      <c r="J3" s="480"/>
      <c r="K3" s="84" t="s">
        <v>167</v>
      </c>
      <c r="L3" s="82"/>
      <c r="M3" s="83"/>
      <c r="N3" s="307" t="s">
        <v>76</v>
      </c>
    </row>
    <row r="4" spans="1:16" ht="18" customHeight="1">
      <c r="A4" s="81" t="s">
        <v>169</v>
      </c>
      <c r="B4" s="82"/>
      <c r="C4" s="82"/>
      <c r="D4" s="82"/>
      <c r="E4" s="82"/>
      <c r="F4" s="83"/>
      <c r="G4" s="480" t="s">
        <v>76</v>
      </c>
      <c r="H4" s="480"/>
      <c r="I4" s="480"/>
      <c r="J4" s="480"/>
      <c r="K4" s="84" t="s">
        <v>270</v>
      </c>
      <c r="L4" s="82"/>
      <c r="M4" s="83"/>
      <c r="N4" s="307" t="s">
        <v>76</v>
      </c>
    </row>
    <row r="5" spans="1:16" ht="18" customHeight="1">
      <c r="A5" s="435" t="s">
        <v>171</v>
      </c>
      <c r="B5" s="436"/>
      <c r="C5" s="495"/>
      <c r="D5" s="495"/>
      <c r="E5" s="495"/>
      <c r="F5" s="495"/>
      <c r="G5" s="495"/>
      <c r="H5" s="495"/>
      <c r="I5" s="495"/>
      <c r="J5" s="495"/>
      <c r="K5" s="495"/>
      <c r="L5" s="495"/>
      <c r="M5" s="495"/>
      <c r="N5" s="496"/>
    </row>
    <row r="6" spans="1:16" ht="18" customHeight="1">
      <c r="A6" s="435" t="s">
        <v>172</v>
      </c>
      <c r="B6" s="436"/>
      <c r="C6" s="495"/>
      <c r="D6" s="495"/>
      <c r="E6" s="495"/>
      <c r="F6" s="495"/>
      <c r="G6" s="495"/>
      <c r="H6" s="495"/>
      <c r="I6" s="495"/>
      <c r="J6" s="495"/>
      <c r="K6" s="495"/>
      <c r="L6" s="495"/>
      <c r="M6" s="495"/>
      <c r="N6" s="496"/>
    </row>
    <row r="7" spans="1:16" s="67" customFormat="1" ht="18" customHeight="1">
      <c r="A7" s="435" t="s">
        <v>163</v>
      </c>
      <c r="B7" s="436"/>
      <c r="C7" s="495"/>
      <c r="D7" s="495"/>
      <c r="E7" s="495"/>
      <c r="F7" s="495"/>
      <c r="G7" s="495"/>
      <c r="H7" s="495"/>
      <c r="I7" s="495"/>
      <c r="J7" s="495"/>
      <c r="K7" s="495"/>
      <c r="L7" s="495"/>
      <c r="M7" s="495"/>
      <c r="N7" s="496"/>
    </row>
    <row r="8" spans="1:16" ht="30" customHeight="1">
      <c r="A8" s="467" t="s">
        <v>173</v>
      </c>
      <c r="B8" s="467"/>
      <c r="C8" s="467"/>
      <c r="D8" s="467"/>
      <c r="E8" s="467"/>
      <c r="F8" s="467"/>
      <c r="G8" s="467"/>
      <c r="H8" s="467"/>
      <c r="I8" s="467"/>
      <c r="J8" s="467"/>
      <c r="K8" s="467"/>
      <c r="L8" s="467"/>
      <c r="M8" s="467"/>
      <c r="N8" s="467"/>
      <c r="P8" s="199" t="s">
        <v>264</v>
      </c>
    </row>
    <row r="9" spans="1:16" ht="27.95" customHeight="1">
      <c r="A9" s="492" t="s">
        <v>331</v>
      </c>
      <c r="B9" s="493"/>
      <c r="C9" s="493"/>
      <c r="D9" s="493"/>
      <c r="E9" s="493"/>
      <c r="F9" s="494"/>
      <c r="G9" s="480" t="s">
        <v>76</v>
      </c>
      <c r="H9" s="480"/>
      <c r="I9" s="480"/>
      <c r="J9" s="480"/>
      <c r="K9" s="492" t="s">
        <v>332</v>
      </c>
      <c r="L9" s="493"/>
      <c r="M9" s="494"/>
      <c r="N9" s="307" t="s">
        <v>76</v>
      </c>
      <c r="P9" s="200" t="s">
        <v>265</v>
      </c>
    </row>
    <row r="10" spans="1:16" ht="27.95" customHeight="1">
      <c r="A10" s="492" t="s">
        <v>333</v>
      </c>
      <c r="B10" s="493"/>
      <c r="C10" s="493"/>
      <c r="D10" s="493"/>
      <c r="E10" s="493"/>
      <c r="F10" s="494"/>
      <c r="G10" s="480" t="s">
        <v>76</v>
      </c>
      <c r="H10" s="480"/>
      <c r="I10" s="480"/>
      <c r="J10" s="480"/>
      <c r="K10" s="492" t="s">
        <v>334</v>
      </c>
      <c r="L10" s="493"/>
      <c r="M10" s="494"/>
      <c r="N10" s="307" t="s">
        <v>76</v>
      </c>
      <c r="P10" s="80"/>
    </row>
    <row r="11" spans="1:16" ht="18" customHeight="1">
      <c r="A11" s="492" t="s">
        <v>335</v>
      </c>
      <c r="B11" s="493"/>
      <c r="C11" s="493"/>
      <c r="D11" s="493"/>
      <c r="E11" s="493"/>
      <c r="F11" s="494"/>
      <c r="G11" s="480" t="s">
        <v>76</v>
      </c>
      <c r="H11" s="480"/>
      <c r="I11" s="480"/>
      <c r="J11" s="480"/>
      <c r="K11" s="492" t="s">
        <v>336</v>
      </c>
      <c r="L11" s="493"/>
      <c r="M11" s="494"/>
      <c r="N11" s="307" t="s">
        <v>76</v>
      </c>
      <c r="P11" s="80"/>
    </row>
    <row r="12" spans="1:16" ht="18" customHeight="1">
      <c r="A12" s="492" t="s">
        <v>337</v>
      </c>
      <c r="B12" s="493"/>
      <c r="C12" s="493"/>
      <c r="D12" s="493"/>
      <c r="E12" s="493"/>
      <c r="F12" s="494"/>
      <c r="G12" s="480" t="s">
        <v>76</v>
      </c>
      <c r="H12" s="480"/>
      <c r="I12" s="480"/>
      <c r="J12" s="480"/>
      <c r="K12" s="492" t="s">
        <v>342</v>
      </c>
      <c r="L12" s="493"/>
      <c r="M12" s="494"/>
      <c r="N12" s="307" t="s">
        <v>76</v>
      </c>
      <c r="P12" s="80"/>
    </row>
    <row r="13" spans="1:16" ht="18" customHeight="1">
      <c r="A13" s="492" t="s">
        <v>338</v>
      </c>
      <c r="B13" s="493"/>
      <c r="C13" s="493"/>
      <c r="D13" s="493"/>
      <c r="E13" s="493"/>
      <c r="F13" s="494"/>
      <c r="G13" s="480" t="s">
        <v>76</v>
      </c>
      <c r="H13" s="480"/>
      <c r="I13" s="480"/>
      <c r="J13" s="480"/>
      <c r="K13" s="492" t="s">
        <v>339</v>
      </c>
      <c r="L13" s="493"/>
      <c r="M13" s="494"/>
      <c r="N13" s="307" t="s">
        <v>76</v>
      </c>
      <c r="P13" s="80"/>
    </row>
    <row r="14" spans="1:16" ht="18" customHeight="1">
      <c r="A14" s="492" t="s">
        <v>340</v>
      </c>
      <c r="B14" s="493"/>
      <c r="C14" s="493"/>
      <c r="D14" s="493"/>
      <c r="E14" s="493"/>
      <c r="F14" s="494"/>
      <c r="G14" s="480" t="s">
        <v>76</v>
      </c>
      <c r="H14" s="480"/>
      <c r="I14" s="480"/>
      <c r="J14" s="480"/>
      <c r="K14" s="492" t="s">
        <v>341</v>
      </c>
      <c r="L14" s="493"/>
      <c r="M14" s="494"/>
      <c r="N14" s="307" t="s">
        <v>76</v>
      </c>
      <c r="P14" s="80"/>
    </row>
    <row r="15" spans="1:16" ht="18" customHeight="1">
      <c r="A15" s="2" t="s">
        <v>363</v>
      </c>
      <c r="B15" s="267" t="s">
        <v>453</v>
      </c>
      <c r="C15" s="82"/>
      <c r="D15" s="82"/>
      <c r="E15" s="82"/>
      <c r="F15" s="83"/>
      <c r="G15" s="480" t="s">
        <v>76</v>
      </c>
      <c r="H15" s="480"/>
      <c r="I15" s="480"/>
      <c r="J15" s="480"/>
      <c r="K15" s="81" t="s">
        <v>362</v>
      </c>
      <c r="L15" s="82"/>
      <c r="M15" s="82"/>
      <c r="N15" s="307" t="s">
        <v>76</v>
      </c>
      <c r="P15" s="199" t="s">
        <v>264</v>
      </c>
    </row>
    <row r="16" spans="1:16" ht="18" customHeight="1">
      <c r="A16" s="435" t="s">
        <v>364</v>
      </c>
      <c r="B16" s="436"/>
      <c r="C16" s="495"/>
      <c r="D16" s="495"/>
      <c r="E16" s="495"/>
      <c r="F16" s="495"/>
      <c r="G16" s="495"/>
      <c r="H16" s="495"/>
      <c r="I16" s="495"/>
      <c r="J16" s="495"/>
      <c r="K16" s="495"/>
      <c r="L16" s="495"/>
      <c r="M16" s="495"/>
      <c r="N16" s="496"/>
      <c r="P16" s="200" t="s">
        <v>265</v>
      </c>
    </row>
    <row r="17" spans="1:16" ht="18" customHeight="1">
      <c r="A17" s="435" t="s">
        <v>365</v>
      </c>
      <c r="B17" s="436"/>
      <c r="C17" s="495"/>
      <c r="D17" s="495"/>
      <c r="E17" s="495"/>
      <c r="F17" s="495"/>
      <c r="G17" s="495"/>
      <c r="H17" s="495"/>
      <c r="I17" s="495"/>
      <c r="J17" s="495"/>
      <c r="K17" s="495"/>
      <c r="L17" s="495"/>
      <c r="M17" s="495"/>
      <c r="N17" s="496"/>
    </row>
    <row r="18" spans="1:16" ht="18" customHeight="1">
      <c r="A18" s="435" t="s">
        <v>366</v>
      </c>
      <c r="B18" s="436"/>
      <c r="C18" s="495"/>
      <c r="D18" s="495"/>
      <c r="E18" s="495"/>
      <c r="F18" s="495"/>
      <c r="G18" s="495"/>
      <c r="H18" s="495"/>
      <c r="I18" s="495"/>
      <c r="J18" s="495"/>
      <c r="K18" s="495"/>
      <c r="L18" s="495"/>
      <c r="M18" s="495"/>
      <c r="N18" s="496"/>
    </row>
    <row r="19" spans="1:16" s="67" customFormat="1" ht="18" customHeight="1">
      <c r="A19" s="435" t="s">
        <v>163</v>
      </c>
      <c r="B19" s="436"/>
      <c r="C19" s="495"/>
      <c r="D19" s="495"/>
      <c r="E19" s="495"/>
      <c r="F19" s="495"/>
      <c r="G19" s="495"/>
      <c r="H19" s="495"/>
      <c r="I19" s="495"/>
      <c r="J19" s="495"/>
      <c r="K19" s="495"/>
      <c r="L19" s="495"/>
      <c r="M19" s="495"/>
      <c r="N19" s="496"/>
    </row>
    <row r="20" spans="1:16" s="47" customFormat="1" ht="18" customHeight="1">
      <c r="A20" s="302" t="s">
        <v>174</v>
      </c>
      <c r="B20" s="302"/>
      <c r="P20" s="199" t="s">
        <v>264</v>
      </c>
    </row>
    <row r="21" spans="1:16" ht="18" customHeight="1">
      <c r="A21" s="497" t="s">
        <v>137</v>
      </c>
      <c r="B21" s="498"/>
      <c r="C21" s="498"/>
      <c r="D21" s="498"/>
      <c r="E21" s="498"/>
      <c r="F21" s="499"/>
      <c r="G21" s="480" t="s">
        <v>76</v>
      </c>
      <c r="H21" s="480"/>
      <c r="I21" s="480"/>
      <c r="J21" s="480"/>
      <c r="K21" s="497" t="s">
        <v>138</v>
      </c>
      <c r="L21" s="498"/>
      <c r="M21" s="499"/>
      <c r="N21" s="307" t="s">
        <v>76</v>
      </c>
      <c r="P21" s="200" t="s">
        <v>265</v>
      </c>
    </row>
    <row r="22" spans="1:16" ht="18" customHeight="1">
      <c r="A22" s="47" t="s">
        <v>271</v>
      </c>
      <c r="B22" s="47"/>
      <c r="C22" s="47"/>
      <c r="D22" s="47"/>
      <c r="E22" s="47"/>
      <c r="F22" s="47"/>
      <c r="G22" s="47"/>
      <c r="H22" s="47"/>
      <c r="I22" s="47"/>
      <c r="J22" s="47"/>
      <c r="K22" s="47"/>
      <c r="L22" s="47"/>
      <c r="M22" s="47"/>
      <c r="N22" s="47"/>
    </row>
    <row r="23" spans="1:16" ht="9.9499999999999993" customHeight="1">
      <c r="A23" s="388" t="s">
        <v>175</v>
      </c>
      <c r="B23" s="389"/>
      <c r="C23" s="389"/>
      <c r="D23" s="389"/>
      <c r="E23" s="390"/>
      <c r="F23" s="388" t="s">
        <v>176</v>
      </c>
      <c r="G23" s="389"/>
      <c r="H23" s="389"/>
      <c r="I23" s="389"/>
      <c r="J23" s="390"/>
      <c r="K23" s="388" t="s">
        <v>177</v>
      </c>
      <c r="L23" s="390"/>
      <c r="M23" s="388" t="s">
        <v>178</v>
      </c>
      <c r="N23" s="390"/>
      <c r="O23" s="555" t="s">
        <v>357</v>
      </c>
      <c r="P23" s="555"/>
    </row>
    <row r="24" spans="1:16" ht="18" customHeight="1">
      <c r="A24" s="432" t="s">
        <v>154</v>
      </c>
      <c r="B24" s="433"/>
      <c r="C24" s="433"/>
      <c r="D24" s="433"/>
      <c r="E24" s="434"/>
      <c r="F24" s="412" t="s">
        <v>76</v>
      </c>
      <c r="G24" s="413"/>
      <c r="H24" s="413"/>
      <c r="I24" s="413"/>
      <c r="J24" s="414"/>
      <c r="K24" s="397"/>
      <c r="L24" s="399"/>
      <c r="M24" s="397"/>
      <c r="N24" s="399"/>
      <c r="O24" s="555"/>
      <c r="P24" s="555"/>
    </row>
    <row r="25" spans="1:16" ht="9.9499999999999993" customHeight="1">
      <c r="A25" s="388" t="s">
        <v>179</v>
      </c>
      <c r="B25" s="389"/>
      <c r="C25" s="389"/>
      <c r="D25" s="389"/>
      <c r="E25" s="390"/>
      <c r="F25" s="388" t="s">
        <v>180</v>
      </c>
      <c r="G25" s="389"/>
      <c r="H25" s="389"/>
      <c r="I25" s="389"/>
      <c r="J25" s="390"/>
      <c r="K25" s="388" t="s">
        <v>181</v>
      </c>
      <c r="L25" s="390"/>
      <c r="M25" s="388" t="s">
        <v>272</v>
      </c>
      <c r="N25" s="390"/>
      <c r="O25" s="555"/>
      <c r="P25" s="555"/>
    </row>
    <row r="26" spans="1:16" ht="18" customHeight="1">
      <c r="A26" s="397"/>
      <c r="B26" s="398"/>
      <c r="C26" s="398"/>
      <c r="D26" s="398"/>
      <c r="E26" s="399"/>
      <c r="F26" s="397"/>
      <c r="G26" s="398"/>
      <c r="H26" s="398"/>
      <c r="I26" s="398"/>
      <c r="J26" s="399"/>
      <c r="K26" s="397"/>
      <c r="L26" s="399"/>
      <c r="M26" s="397"/>
      <c r="N26" s="399"/>
      <c r="O26" s="555"/>
      <c r="P26" s="555"/>
    </row>
    <row r="27" spans="1:16" ht="9.9499999999999993" customHeight="1">
      <c r="A27" s="388" t="s">
        <v>182</v>
      </c>
      <c r="B27" s="389"/>
      <c r="C27" s="389"/>
      <c r="D27" s="389"/>
      <c r="E27" s="390"/>
      <c r="F27" s="388" t="s">
        <v>183</v>
      </c>
      <c r="G27" s="389"/>
      <c r="H27" s="389"/>
      <c r="I27" s="389"/>
      <c r="J27" s="390"/>
      <c r="K27" s="388" t="s">
        <v>273</v>
      </c>
      <c r="L27" s="390"/>
      <c r="M27" s="388" t="s">
        <v>274</v>
      </c>
      <c r="N27" s="390"/>
      <c r="O27" s="555"/>
      <c r="P27" s="555"/>
    </row>
    <row r="28" spans="1:16" ht="18" customHeight="1">
      <c r="A28" s="397"/>
      <c r="B28" s="398"/>
      <c r="C28" s="398"/>
      <c r="D28" s="398"/>
      <c r="E28" s="399"/>
      <c r="F28" s="397"/>
      <c r="G28" s="398"/>
      <c r="H28" s="398"/>
      <c r="I28" s="398"/>
      <c r="J28" s="399"/>
      <c r="K28" s="397"/>
      <c r="L28" s="399"/>
      <c r="M28" s="397"/>
      <c r="N28" s="399"/>
      <c r="O28" s="555"/>
      <c r="P28" s="555"/>
    </row>
    <row r="29" spans="1:16" ht="9.9499999999999993" customHeight="1">
      <c r="A29" s="388" t="s">
        <v>275</v>
      </c>
      <c r="B29" s="389"/>
      <c r="C29" s="389"/>
      <c r="D29" s="389"/>
      <c r="E29" s="389"/>
      <c r="F29" s="389"/>
      <c r="G29" s="389"/>
      <c r="H29" s="389"/>
      <c r="I29" s="389"/>
      <c r="J29" s="390"/>
      <c r="K29" s="388" t="s">
        <v>276</v>
      </c>
      <c r="L29" s="389"/>
      <c r="M29" s="389"/>
      <c r="N29" s="390"/>
      <c r="O29" s="555"/>
      <c r="P29" s="555"/>
    </row>
    <row r="30" spans="1:16" ht="18" customHeight="1">
      <c r="A30" s="397"/>
      <c r="B30" s="398"/>
      <c r="C30" s="398"/>
      <c r="D30" s="398"/>
      <c r="E30" s="398"/>
      <c r="F30" s="398"/>
      <c r="G30" s="398"/>
      <c r="H30" s="398"/>
      <c r="I30" s="398"/>
      <c r="J30" s="399"/>
      <c r="K30" s="397"/>
      <c r="L30" s="398"/>
      <c r="M30" s="398"/>
      <c r="N30" s="399"/>
      <c r="O30" s="555"/>
      <c r="P30" s="555"/>
    </row>
    <row r="31" spans="1:16" s="47" customFormat="1" ht="18" customHeight="1">
      <c r="A31" s="490" t="s">
        <v>374</v>
      </c>
      <c r="B31" s="490"/>
      <c r="C31" s="490"/>
      <c r="D31" s="490"/>
      <c r="E31" s="490"/>
      <c r="F31" s="490"/>
      <c r="G31" s="480" t="s">
        <v>76</v>
      </c>
      <c r="H31" s="480"/>
      <c r="I31" s="480"/>
      <c r="J31" s="480"/>
      <c r="O31" s="555"/>
      <c r="P31" s="555"/>
    </row>
    <row r="32" spans="1:16" ht="35.25" customHeight="1">
      <c r="A32" s="500" t="s">
        <v>571</v>
      </c>
      <c r="B32" s="500"/>
      <c r="C32" s="501"/>
      <c r="D32" s="501"/>
      <c r="E32" s="501"/>
      <c r="F32" s="501"/>
      <c r="G32" s="501"/>
      <c r="H32" s="501"/>
      <c r="I32" s="501"/>
      <c r="J32" s="501"/>
      <c r="K32" s="501"/>
      <c r="L32" s="501"/>
      <c r="M32" s="501"/>
      <c r="N32" s="501"/>
      <c r="O32" s="555"/>
      <c r="P32" s="555"/>
    </row>
    <row r="33" spans="1:16" ht="9.9499999999999993" customHeight="1">
      <c r="A33" s="388" t="s">
        <v>277</v>
      </c>
      <c r="B33" s="389"/>
      <c r="C33" s="389"/>
      <c r="D33" s="389"/>
      <c r="E33" s="390"/>
      <c r="F33" s="388" t="s">
        <v>278</v>
      </c>
      <c r="G33" s="389"/>
      <c r="H33" s="389"/>
      <c r="I33" s="389"/>
      <c r="J33" s="390"/>
      <c r="K33" s="388" t="s">
        <v>279</v>
      </c>
      <c r="L33" s="390"/>
      <c r="M33" s="388" t="s">
        <v>280</v>
      </c>
      <c r="N33" s="390"/>
    </row>
    <row r="34" spans="1:16" ht="18" customHeight="1">
      <c r="A34" s="432" t="s">
        <v>154</v>
      </c>
      <c r="B34" s="433"/>
      <c r="C34" s="433"/>
      <c r="D34" s="433"/>
      <c r="E34" s="434"/>
      <c r="F34" s="412" t="s">
        <v>76</v>
      </c>
      <c r="G34" s="413"/>
      <c r="H34" s="413"/>
      <c r="I34" s="413"/>
      <c r="J34" s="414"/>
      <c r="K34" s="397"/>
      <c r="L34" s="399"/>
      <c r="M34" s="397"/>
      <c r="N34" s="399"/>
    </row>
    <row r="35" spans="1:16" ht="9.9499999999999993" customHeight="1">
      <c r="A35" s="388" t="s">
        <v>281</v>
      </c>
      <c r="B35" s="389"/>
      <c r="C35" s="389"/>
      <c r="D35" s="389"/>
      <c r="E35" s="390"/>
      <c r="F35" s="388" t="s">
        <v>282</v>
      </c>
      <c r="G35" s="389"/>
      <c r="H35" s="389"/>
      <c r="I35" s="389"/>
      <c r="J35" s="390"/>
      <c r="K35" s="388" t="s">
        <v>283</v>
      </c>
      <c r="L35" s="390"/>
      <c r="M35" s="388" t="s">
        <v>284</v>
      </c>
      <c r="N35" s="390"/>
    </row>
    <row r="36" spans="1:16" ht="18" customHeight="1">
      <c r="A36" s="397"/>
      <c r="B36" s="398"/>
      <c r="C36" s="398"/>
      <c r="D36" s="398"/>
      <c r="E36" s="399"/>
      <c r="F36" s="397"/>
      <c r="G36" s="398"/>
      <c r="H36" s="398"/>
      <c r="I36" s="398"/>
      <c r="J36" s="399"/>
      <c r="K36" s="397"/>
      <c r="L36" s="399"/>
      <c r="M36" s="397"/>
      <c r="N36" s="399"/>
    </row>
    <row r="37" spans="1:16" ht="9.9499999999999993" customHeight="1">
      <c r="A37" s="388" t="s">
        <v>285</v>
      </c>
      <c r="B37" s="389"/>
      <c r="C37" s="389"/>
      <c r="D37" s="389"/>
      <c r="E37" s="390"/>
      <c r="F37" s="388" t="s">
        <v>286</v>
      </c>
      <c r="G37" s="389"/>
      <c r="H37" s="389"/>
      <c r="I37" s="389"/>
      <c r="J37" s="390"/>
      <c r="K37" s="386"/>
      <c r="L37" s="386"/>
      <c r="M37" s="386"/>
      <c r="N37" s="386"/>
    </row>
    <row r="38" spans="1:16" ht="18" customHeight="1">
      <c r="A38" s="502"/>
      <c r="B38" s="503"/>
      <c r="C38" s="503"/>
      <c r="D38" s="503"/>
      <c r="E38" s="504"/>
      <c r="F38" s="502"/>
      <c r="G38" s="503"/>
      <c r="H38" s="503"/>
      <c r="I38" s="503"/>
      <c r="J38" s="504"/>
      <c r="K38" s="2"/>
      <c r="L38" s="2"/>
      <c r="M38" s="2"/>
      <c r="N38" s="2"/>
    </row>
    <row r="39" spans="1:16" s="47" customFormat="1" ht="30" customHeight="1">
      <c r="A39" s="467" t="s">
        <v>287</v>
      </c>
      <c r="B39" s="467"/>
      <c r="C39" s="467"/>
      <c r="D39" s="467"/>
      <c r="E39" s="467"/>
      <c r="F39" s="467"/>
      <c r="G39" s="467"/>
      <c r="H39" s="467"/>
      <c r="I39" s="467"/>
      <c r="J39" s="467"/>
      <c r="K39" s="467"/>
      <c r="L39" s="467"/>
      <c r="M39" s="467"/>
      <c r="N39" s="467"/>
    </row>
    <row r="40" spans="1:16" s="25" customFormat="1" ht="14.1" customHeight="1">
      <c r="A40" s="541" t="s">
        <v>16</v>
      </c>
      <c r="B40" s="560" t="s">
        <v>289</v>
      </c>
      <c r="C40" s="506" t="s">
        <v>101</v>
      </c>
      <c r="D40" s="507"/>
      <c r="E40" s="507"/>
      <c r="F40" s="507"/>
      <c r="G40" s="507"/>
      <c r="H40" s="507"/>
      <c r="I40" s="508"/>
      <c r="J40" s="509" t="s">
        <v>102</v>
      </c>
      <c r="K40" s="510"/>
      <c r="L40" s="510"/>
      <c r="M40" s="511"/>
      <c r="N40" s="525" t="s">
        <v>109</v>
      </c>
      <c r="O40" s="6"/>
      <c r="P40" s="6"/>
    </row>
    <row r="41" spans="1:16" s="32" customFormat="1" ht="24" customHeight="1">
      <c r="A41" s="541"/>
      <c r="B41" s="560"/>
      <c r="C41" s="512" t="s">
        <v>103</v>
      </c>
      <c r="D41" s="512"/>
      <c r="E41" s="512" t="s">
        <v>104</v>
      </c>
      <c r="F41" s="512"/>
      <c r="G41" s="509" t="s">
        <v>105</v>
      </c>
      <c r="H41" s="510"/>
      <c r="I41" s="511"/>
      <c r="J41" s="509" t="s">
        <v>106</v>
      </c>
      <c r="K41" s="511"/>
      <c r="L41" s="312" t="s">
        <v>288</v>
      </c>
      <c r="M41" s="312" t="s">
        <v>107</v>
      </c>
      <c r="N41" s="525"/>
      <c r="O41" s="77"/>
      <c r="P41" s="77"/>
    </row>
    <row r="42" spans="1:16" s="32" customFormat="1" ht="12" customHeight="1">
      <c r="A42" s="311">
        <v>1</v>
      </c>
      <c r="B42" s="311">
        <v>2</v>
      </c>
      <c r="C42" s="505">
        <v>3</v>
      </c>
      <c r="D42" s="505"/>
      <c r="E42" s="505">
        <v>4</v>
      </c>
      <c r="F42" s="505"/>
      <c r="G42" s="505">
        <v>5</v>
      </c>
      <c r="H42" s="505"/>
      <c r="I42" s="505"/>
      <c r="J42" s="505">
        <v>6</v>
      </c>
      <c r="K42" s="505"/>
      <c r="L42" s="311">
        <v>7</v>
      </c>
      <c r="M42" s="311">
        <v>8</v>
      </c>
      <c r="N42" s="311">
        <v>9</v>
      </c>
      <c r="O42" s="77"/>
      <c r="P42" s="77"/>
    </row>
    <row r="43" spans="1:16" s="32" customFormat="1" ht="24" customHeight="1">
      <c r="A43" s="76">
        <v>1</v>
      </c>
      <c r="B43" s="314"/>
      <c r="C43" s="491" t="s">
        <v>76</v>
      </c>
      <c r="D43" s="491"/>
      <c r="E43" s="491"/>
      <c r="F43" s="491"/>
      <c r="G43" s="491"/>
      <c r="H43" s="491"/>
      <c r="I43" s="491"/>
      <c r="J43" s="491"/>
      <c r="K43" s="491"/>
      <c r="L43" s="314"/>
      <c r="M43" s="314"/>
      <c r="N43" s="314"/>
      <c r="O43" s="10"/>
      <c r="P43" s="10"/>
    </row>
    <row r="44" spans="1:16" s="32" customFormat="1" ht="24" customHeight="1">
      <c r="A44" s="76">
        <v>2</v>
      </c>
      <c r="B44" s="314"/>
      <c r="C44" s="491" t="s">
        <v>76</v>
      </c>
      <c r="D44" s="491"/>
      <c r="E44" s="491"/>
      <c r="F44" s="491"/>
      <c r="G44" s="491"/>
      <c r="H44" s="491"/>
      <c r="I44" s="491"/>
      <c r="J44" s="491"/>
      <c r="K44" s="491"/>
      <c r="L44" s="314"/>
      <c r="M44" s="314"/>
      <c r="N44" s="314"/>
      <c r="O44" s="10"/>
      <c r="P44" s="10"/>
    </row>
    <row r="45" spans="1:16" s="96" customFormat="1" ht="24" customHeight="1">
      <c r="A45" s="76">
        <v>3</v>
      </c>
      <c r="B45" s="314"/>
      <c r="C45" s="491" t="s">
        <v>76</v>
      </c>
      <c r="D45" s="491"/>
      <c r="E45" s="491"/>
      <c r="F45" s="491"/>
      <c r="G45" s="491"/>
      <c r="H45" s="491"/>
      <c r="I45" s="491"/>
      <c r="J45" s="491"/>
      <c r="K45" s="491"/>
      <c r="L45" s="314"/>
      <c r="M45" s="314"/>
      <c r="N45" s="314"/>
      <c r="O45" s="95"/>
      <c r="P45" s="95"/>
    </row>
    <row r="46" spans="1:16" s="32" customFormat="1" ht="9.9499999999999993" customHeight="1">
      <c r="A46" s="315"/>
      <c r="B46" s="92"/>
      <c r="C46" s="93"/>
      <c r="D46" s="93"/>
      <c r="E46" s="93"/>
      <c r="F46" s="93"/>
      <c r="G46" s="93"/>
      <c r="H46" s="93"/>
      <c r="I46" s="93"/>
      <c r="J46" s="93"/>
      <c r="K46" s="93"/>
      <c r="L46" s="94"/>
      <c r="M46" s="94"/>
      <c r="N46" s="94"/>
      <c r="O46" s="10"/>
      <c r="P46" s="199" t="s">
        <v>264</v>
      </c>
    </row>
    <row r="47" spans="1:16" s="97" customFormat="1" ht="21" customHeight="1">
      <c r="A47" s="9" t="s">
        <v>343</v>
      </c>
      <c r="B47" s="9"/>
      <c r="C47" s="9"/>
      <c r="D47" s="9"/>
      <c r="E47" s="9"/>
      <c r="F47" s="9"/>
      <c r="G47" s="9"/>
      <c r="H47" s="9"/>
      <c r="I47" s="9"/>
      <c r="J47" s="9"/>
      <c r="K47" s="9"/>
      <c r="L47" s="9"/>
      <c r="M47" s="9"/>
      <c r="N47" s="9"/>
      <c r="O47" s="9"/>
      <c r="P47" s="200" t="s">
        <v>265</v>
      </c>
    </row>
    <row r="48" spans="1:16" s="32" customFormat="1" ht="18" customHeight="1">
      <c r="A48" s="10"/>
      <c r="B48" s="10"/>
      <c r="C48" s="313" t="s">
        <v>224</v>
      </c>
      <c r="D48" s="485"/>
      <c r="E48" s="486"/>
      <c r="F48" s="487"/>
      <c r="G48" s="483" t="s">
        <v>38</v>
      </c>
      <c r="H48" s="483"/>
      <c r="I48" s="483"/>
      <c r="J48" s="485"/>
      <c r="K48" s="487"/>
      <c r="L48" s="313" t="s">
        <v>37</v>
      </c>
      <c r="M48" s="98"/>
      <c r="N48" s="10"/>
      <c r="O48" s="10"/>
      <c r="P48" s="10"/>
    </row>
    <row r="49" spans="1:16" s="10" customFormat="1" ht="9.9499999999999993" customHeight="1">
      <c r="C49" s="313"/>
      <c r="D49" s="482"/>
      <c r="E49" s="482"/>
      <c r="F49" s="482"/>
      <c r="G49" s="483"/>
      <c r="H49" s="483"/>
      <c r="I49" s="483"/>
      <c r="J49" s="484"/>
      <c r="K49" s="484"/>
    </row>
    <row r="50" spans="1:16" s="32" customFormat="1" ht="18" customHeight="1">
      <c r="A50" s="10"/>
      <c r="B50" s="10"/>
      <c r="C50" s="313" t="s">
        <v>39</v>
      </c>
      <c r="D50" s="485"/>
      <c r="E50" s="486"/>
      <c r="F50" s="487"/>
      <c r="G50" s="483" t="s">
        <v>40</v>
      </c>
      <c r="H50" s="483"/>
      <c r="I50" s="483"/>
      <c r="J50" s="485"/>
      <c r="K50" s="487"/>
      <c r="L50" s="10"/>
      <c r="M50" s="10"/>
      <c r="N50" s="10"/>
      <c r="O50" s="10"/>
      <c r="P50" s="10"/>
    </row>
    <row r="51" spans="1:16" s="32" customFormat="1" ht="18" customHeight="1">
      <c r="A51" s="10"/>
      <c r="B51" s="10"/>
      <c r="C51" s="10"/>
      <c r="D51" s="10"/>
      <c r="E51" s="10"/>
      <c r="F51" s="10"/>
      <c r="G51" s="10"/>
      <c r="H51" s="10"/>
      <c r="I51" s="10"/>
      <c r="J51" s="10"/>
      <c r="K51" s="10"/>
      <c r="L51" s="10"/>
      <c r="M51" s="10"/>
      <c r="N51" s="10"/>
      <c r="O51" s="10"/>
      <c r="P51" s="10"/>
    </row>
    <row r="52" spans="1:16" s="32" customFormat="1" ht="18" customHeight="1">
      <c r="A52" s="9" t="s">
        <v>344</v>
      </c>
      <c r="B52" s="10"/>
      <c r="C52" s="10"/>
      <c r="D52" s="10"/>
      <c r="E52" s="10"/>
      <c r="F52" s="10"/>
      <c r="G52" s="10"/>
      <c r="H52" s="10"/>
      <c r="I52" s="10"/>
      <c r="J52" s="10"/>
      <c r="K52" s="10"/>
      <c r="L52" s="10"/>
      <c r="M52" s="10"/>
      <c r="N52" s="10"/>
      <c r="O52" s="10"/>
      <c r="P52" s="10"/>
    </row>
    <row r="53" spans="1:16" ht="18" customHeight="1">
      <c r="A53" s="488" t="s">
        <v>290</v>
      </c>
      <c r="B53" s="488"/>
      <c r="C53" s="488"/>
      <c r="D53" s="488"/>
      <c r="E53" s="488"/>
      <c r="F53" s="488"/>
      <c r="G53" s="488"/>
      <c r="H53" s="488"/>
      <c r="I53" s="488"/>
      <c r="J53" s="488"/>
      <c r="K53" s="488"/>
      <c r="L53" s="488"/>
      <c r="M53" s="488"/>
      <c r="N53" s="488"/>
    </row>
    <row r="54" spans="1:16" ht="30" customHeight="1">
      <c r="A54" s="489" t="s">
        <v>345</v>
      </c>
      <c r="B54" s="489"/>
      <c r="C54" s="489"/>
      <c r="D54" s="489"/>
      <c r="E54" s="489"/>
      <c r="F54" s="489"/>
      <c r="G54" s="489"/>
      <c r="H54" s="489"/>
      <c r="I54" s="489"/>
      <c r="J54" s="489"/>
      <c r="K54" s="489"/>
      <c r="L54" s="489"/>
      <c r="M54" s="489"/>
      <c r="N54" s="307" t="s">
        <v>76</v>
      </c>
    </row>
    <row r="55" spans="1:16" ht="30" customHeight="1">
      <c r="A55" s="489" t="s">
        <v>346</v>
      </c>
      <c r="B55" s="489"/>
      <c r="C55" s="489"/>
      <c r="D55" s="489"/>
      <c r="E55" s="489"/>
      <c r="F55" s="489"/>
      <c r="G55" s="489"/>
      <c r="H55" s="489"/>
      <c r="I55" s="489"/>
      <c r="J55" s="489"/>
      <c r="K55" s="489"/>
      <c r="L55" s="489"/>
      <c r="M55" s="489"/>
      <c r="N55" s="205">
        <f>IF(N54="NIE","Podaj wartość nakładów",0)</f>
        <v>0</v>
      </c>
    </row>
    <row r="56" spans="1:16" ht="18" customHeight="1">
      <c r="A56" s="481" t="s">
        <v>291</v>
      </c>
      <c r="B56" s="481"/>
      <c r="C56" s="481"/>
      <c r="D56" s="481"/>
      <c r="E56" s="481"/>
      <c r="F56" s="481"/>
      <c r="G56" s="481"/>
      <c r="H56" s="481"/>
      <c r="I56" s="481"/>
      <c r="J56" s="481"/>
      <c r="K56" s="481"/>
      <c r="L56" s="481"/>
      <c r="M56" s="481"/>
      <c r="N56" s="481"/>
    </row>
    <row r="57" spans="1:16" ht="30" customHeight="1">
      <c r="A57" s="489" t="s">
        <v>347</v>
      </c>
      <c r="B57" s="489"/>
      <c r="C57" s="489"/>
      <c r="D57" s="489"/>
      <c r="E57" s="489"/>
      <c r="F57" s="489"/>
      <c r="G57" s="489"/>
      <c r="H57" s="489"/>
      <c r="I57" s="489"/>
      <c r="J57" s="489"/>
      <c r="K57" s="489"/>
      <c r="L57" s="489"/>
      <c r="M57" s="489"/>
      <c r="N57" s="307" t="s">
        <v>76</v>
      </c>
    </row>
    <row r="58" spans="1:16" ht="30" customHeight="1">
      <c r="A58" s="489" t="s">
        <v>348</v>
      </c>
      <c r="B58" s="489"/>
      <c r="C58" s="489"/>
      <c r="D58" s="489"/>
      <c r="E58" s="489"/>
      <c r="F58" s="489"/>
      <c r="G58" s="489"/>
      <c r="H58" s="489"/>
      <c r="I58" s="489"/>
      <c r="J58" s="489"/>
      <c r="K58" s="489"/>
      <c r="L58" s="489"/>
      <c r="M58" s="489"/>
      <c r="N58" s="307" t="s">
        <v>76</v>
      </c>
    </row>
    <row r="59" spans="1:16" ht="36" customHeight="1">
      <c r="A59" s="489" t="s">
        <v>349</v>
      </c>
      <c r="B59" s="489"/>
      <c r="C59" s="489"/>
      <c r="D59" s="489"/>
      <c r="E59" s="489"/>
      <c r="F59" s="489"/>
      <c r="G59" s="489"/>
      <c r="H59" s="489"/>
      <c r="I59" s="489"/>
      <c r="J59" s="489"/>
      <c r="K59" s="489"/>
      <c r="L59" s="489"/>
      <c r="M59" s="489"/>
      <c r="N59" s="205">
        <f>IF(N57="NIE","Ile dłużej trwałby proces?",IF(N58="NIE","Ile dłużej trwałby proces?",0))</f>
        <v>0</v>
      </c>
    </row>
    <row r="60" spans="1:16" s="75" customFormat="1" ht="24" customHeight="1">
      <c r="A60" s="302" t="s">
        <v>350</v>
      </c>
      <c r="B60" s="302"/>
      <c r="C60" s="302"/>
      <c r="D60" s="302"/>
      <c r="E60" s="302"/>
      <c r="F60" s="302"/>
      <c r="G60" s="302"/>
      <c r="H60" s="302"/>
      <c r="I60" s="302"/>
      <c r="J60" s="302"/>
      <c r="K60" s="302"/>
      <c r="L60" s="302"/>
      <c r="M60" s="302"/>
      <c r="N60" s="302"/>
    </row>
    <row r="61" spans="1:16" ht="24" customHeight="1">
      <c r="A61" s="308" t="s">
        <v>16</v>
      </c>
      <c r="B61" s="478" t="s">
        <v>351</v>
      </c>
      <c r="C61" s="479"/>
      <c r="D61" s="479"/>
      <c r="E61" s="479"/>
      <c r="F61" s="479"/>
      <c r="G61" s="479"/>
      <c r="H61" s="479"/>
      <c r="I61" s="476" t="s">
        <v>352</v>
      </c>
      <c r="J61" s="476"/>
      <c r="K61" s="476"/>
      <c r="L61" s="476"/>
      <c r="M61" s="476" t="s">
        <v>353</v>
      </c>
      <c r="N61" s="476"/>
    </row>
    <row r="62" spans="1:16" ht="18" customHeight="1">
      <c r="A62" s="307" t="s">
        <v>19</v>
      </c>
      <c r="B62" s="480"/>
      <c r="C62" s="480"/>
      <c r="D62" s="480"/>
      <c r="E62" s="480"/>
      <c r="F62" s="480"/>
      <c r="G62" s="480"/>
      <c r="H62" s="480"/>
      <c r="I62" s="477"/>
      <c r="J62" s="477"/>
      <c r="K62" s="477"/>
      <c r="L62" s="477"/>
      <c r="M62" s="477"/>
      <c r="N62" s="477"/>
    </row>
    <row r="63" spans="1:16" ht="18" customHeight="1">
      <c r="A63" s="307" t="s">
        <v>20</v>
      </c>
      <c r="B63" s="480"/>
      <c r="C63" s="480"/>
      <c r="D63" s="480"/>
      <c r="E63" s="480"/>
      <c r="F63" s="480"/>
      <c r="G63" s="480"/>
      <c r="H63" s="480"/>
      <c r="I63" s="477"/>
      <c r="J63" s="477"/>
      <c r="K63" s="477"/>
      <c r="L63" s="477"/>
      <c r="M63" s="477"/>
      <c r="N63" s="477"/>
    </row>
    <row r="64" spans="1:16" ht="18" customHeight="1">
      <c r="A64" s="307" t="s">
        <v>21</v>
      </c>
      <c r="B64" s="480"/>
      <c r="C64" s="480"/>
      <c r="D64" s="480"/>
      <c r="E64" s="480"/>
      <c r="F64" s="480"/>
      <c r="G64" s="480"/>
      <c r="H64" s="480"/>
      <c r="I64" s="477"/>
      <c r="J64" s="477"/>
      <c r="K64" s="477"/>
      <c r="L64" s="477"/>
      <c r="M64" s="477"/>
      <c r="N64" s="477"/>
    </row>
    <row r="65" spans="1:16" ht="18" customHeight="1">
      <c r="A65" s="307" t="s">
        <v>22</v>
      </c>
      <c r="B65" s="480"/>
      <c r="C65" s="480"/>
      <c r="D65" s="480"/>
      <c r="E65" s="480"/>
      <c r="F65" s="480"/>
      <c r="G65" s="480"/>
      <c r="H65" s="480"/>
      <c r="I65" s="477"/>
      <c r="J65" s="477"/>
      <c r="K65" s="477"/>
      <c r="L65" s="477"/>
      <c r="M65" s="477"/>
      <c r="N65" s="477"/>
    </row>
    <row r="66" spans="1:16" ht="18" customHeight="1">
      <c r="A66" s="307" t="s">
        <v>23</v>
      </c>
      <c r="B66" s="480"/>
      <c r="C66" s="480"/>
      <c r="D66" s="480"/>
      <c r="E66" s="480"/>
      <c r="F66" s="480"/>
      <c r="G66" s="480"/>
      <c r="H66" s="480"/>
      <c r="I66" s="477"/>
      <c r="J66" s="477"/>
      <c r="K66" s="477"/>
      <c r="L66" s="477"/>
      <c r="M66" s="477"/>
      <c r="N66" s="477"/>
    </row>
    <row r="67" spans="1:16" s="67" customFormat="1" ht="18" customHeight="1">
      <c r="A67" s="307" t="s">
        <v>163</v>
      </c>
      <c r="B67" s="480"/>
      <c r="C67" s="480"/>
      <c r="D67" s="480"/>
      <c r="E67" s="480"/>
      <c r="F67" s="480"/>
      <c r="G67" s="480"/>
      <c r="H67" s="480"/>
      <c r="I67" s="477"/>
      <c r="J67" s="477"/>
      <c r="K67" s="477"/>
      <c r="L67" s="477"/>
      <c r="M67" s="477"/>
      <c r="N67" s="477"/>
    </row>
    <row r="68" spans="1:16" ht="13.5" customHeight="1">
      <c r="A68" s="475" t="s">
        <v>354</v>
      </c>
      <c r="B68" s="475"/>
      <c r="C68" s="475"/>
      <c r="D68" s="475"/>
      <c r="E68" s="475"/>
      <c r="F68" s="475"/>
      <c r="G68" s="475"/>
      <c r="H68" s="475"/>
      <c r="I68" s="474">
        <f ca="1">SUM(I62:OFFSET(III_IV_154_razem,-1,1))</f>
        <v>0</v>
      </c>
      <c r="J68" s="474"/>
      <c r="K68" s="474"/>
      <c r="L68" s="474"/>
      <c r="M68" s="474">
        <f ca="1">SUM(M62:OFFSET(III_IV_154_razem,-1,11))</f>
        <v>0</v>
      </c>
      <c r="N68" s="474"/>
      <c r="P68" s="199" t="s">
        <v>264</v>
      </c>
    </row>
    <row r="69" spans="1:16" ht="30" customHeight="1">
      <c r="A69" s="514" t="s">
        <v>375</v>
      </c>
      <c r="B69" s="514"/>
      <c r="C69" s="514"/>
      <c r="D69" s="514"/>
      <c r="E69" s="514"/>
      <c r="F69" s="514"/>
      <c r="G69" s="514"/>
      <c r="H69" s="514"/>
      <c r="I69" s="514"/>
      <c r="J69" s="514"/>
      <c r="K69" s="514"/>
      <c r="L69" s="514"/>
      <c r="M69" s="514"/>
      <c r="N69" s="514"/>
      <c r="O69" s="186"/>
      <c r="P69" s="186"/>
    </row>
    <row r="70" spans="1:16" ht="18" customHeight="1">
      <c r="A70" s="306" t="s">
        <v>292</v>
      </c>
      <c r="B70" s="306"/>
      <c r="F70" s="419"/>
      <c r="G70" s="421"/>
      <c r="O70" s="555" t="s">
        <v>356</v>
      </c>
      <c r="P70" s="555"/>
    </row>
    <row r="71" spans="1:16" ht="7.5" customHeight="1">
      <c r="A71" s="550"/>
      <c r="B71" s="550"/>
      <c r="C71" s="550"/>
      <c r="D71" s="550"/>
      <c r="E71" s="550"/>
      <c r="F71" s="550"/>
      <c r="G71" s="550"/>
      <c r="H71" s="550"/>
      <c r="I71" s="550"/>
      <c r="J71" s="550"/>
      <c r="K71" s="550"/>
      <c r="L71" s="550"/>
      <c r="M71" s="550"/>
      <c r="O71" s="555"/>
      <c r="P71" s="555"/>
    </row>
    <row r="72" spans="1:16" ht="18" customHeight="1">
      <c r="A72" s="228" t="s">
        <v>416</v>
      </c>
      <c r="B72" s="228"/>
      <c r="C72" s="228"/>
      <c r="D72" s="228"/>
      <c r="E72" s="228"/>
      <c r="F72" s="228"/>
      <c r="G72" s="228"/>
      <c r="H72" s="229"/>
      <c r="I72" s="230"/>
      <c r="J72" s="230"/>
      <c r="K72" s="230"/>
      <c r="L72" s="231"/>
      <c r="M72" s="228"/>
      <c r="N72" s="228"/>
      <c r="O72" s="555"/>
      <c r="P72" s="555"/>
    </row>
    <row r="73" spans="1:16" ht="6" customHeight="1">
      <c r="A73" s="228"/>
      <c r="B73" s="228"/>
      <c r="C73" s="228"/>
      <c r="D73" s="228"/>
      <c r="E73" s="228"/>
      <c r="F73" s="228"/>
      <c r="G73" s="228"/>
      <c r="H73" s="228"/>
      <c r="I73" s="228"/>
      <c r="J73" s="228"/>
      <c r="K73" s="228"/>
      <c r="L73" s="228"/>
      <c r="M73" s="228"/>
      <c r="N73" s="228"/>
      <c r="O73" s="555"/>
      <c r="P73" s="555"/>
    </row>
    <row r="74" spans="1:16" ht="18" customHeight="1">
      <c r="A74" s="554" t="s">
        <v>415</v>
      </c>
      <c r="B74" s="554"/>
      <c r="C74" s="554"/>
      <c r="D74" s="554"/>
      <c r="E74" s="554"/>
      <c r="F74" s="554"/>
      <c r="G74" s="228"/>
      <c r="H74" s="551"/>
      <c r="I74" s="552"/>
      <c r="J74" s="552"/>
      <c r="K74" s="552"/>
      <c r="L74" s="553"/>
      <c r="O74" s="555"/>
      <c r="P74" s="555"/>
    </row>
    <row r="75" spans="1:16" ht="4.5" customHeight="1">
      <c r="A75" s="306"/>
      <c r="B75" s="306"/>
      <c r="F75" s="227"/>
      <c r="G75" s="227"/>
      <c r="O75" s="555"/>
      <c r="P75" s="555"/>
    </row>
    <row r="76" spans="1:16" ht="18" customHeight="1">
      <c r="A76" s="550" t="s">
        <v>417</v>
      </c>
      <c r="B76" s="550"/>
      <c r="C76" s="550"/>
      <c r="D76" s="550"/>
      <c r="E76" s="550"/>
      <c r="F76" s="550"/>
      <c r="G76" s="228"/>
      <c r="H76" s="229"/>
      <c r="I76" s="56"/>
      <c r="J76" s="56"/>
      <c r="K76" s="56"/>
      <c r="L76" s="57"/>
      <c r="O76" s="555"/>
      <c r="P76" s="555"/>
    </row>
    <row r="77" spans="1:16" ht="18" customHeight="1">
      <c r="A77" s="302" t="s">
        <v>512</v>
      </c>
      <c r="O77" s="555"/>
      <c r="P77" s="555"/>
    </row>
    <row r="78" spans="1:16" ht="22.5" customHeight="1">
      <c r="A78" s="515" t="s">
        <v>215</v>
      </c>
      <c r="B78" s="516"/>
      <c r="C78" s="516"/>
      <c r="D78" s="516"/>
      <c r="E78" s="517"/>
      <c r="F78" s="515" t="s">
        <v>293</v>
      </c>
      <c r="G78" s="516"/>
      <c r="H78" s="517"/>
      <c r="I78" s="515" t="s">
        <v>294</v>
      </c>
      <c r="J78" s="516"/>
      <c r="K78" s="517"/>
      <c r="L78" s="521" t="s">
        <v>216</v>
      </c>
      <c r="M78" s="522"/>
      <c r="N78" s="523" t="s">
        <v>295</v>
      </c>
      <c r="O78" s="555"/>
      <c r="P78" s="555"/>
    </row>
    <row r="79" spans="1:16" ht="65.25" customHeight="1">
      <c r="A79" s="518"/>
      <c r="B79" s="519"/>
      <c r="C79" s="519"/>
      <c r="D79" s="519"/>
      <c r="E79" s="520"/>
      <c r="F79" s="518"/>
      <c r="G79" s="519"/>
      <c r="H79" s="520"/>
      <c r="I79" s="518"/>
      <c r="J79" s="519"/>
      <c r="K79" s="520"/>
      <c r="L79" s="31" t="s">
        <v>217</v>
      </c>
      <c r="M79" s="31" t="s">
        <v>218</v>
      </c>
      <c r="N79" s="524"/>
      <c r="O79" s="555"/>
      <c r="P79" s="555"/>
    </row>
    <row r="80" spans="1:16" ht="20.25" customHeight="1">
      <c r="A80" s="521" t="s">
        <v>430</v>
      </c>
      <c r="B80" s="556"/>
      <c r="C80" s="556"/>
      <c r="D80" s="556"/>
      <c r="E80" s="522"/>
      <c r="F80" s="557"/>
      <c r="G80" s="558"/>
      <c r="H80" s="559"/>
      <c r="I80" s="557"/>
      <c r="J80" s="558"/>
      <c r="K80" s="559"/>
      <c r="L80" s="309"/>
      <c r="M80" s="309"/>
      <c r="N80" s="309"/>
      <c r="O80" s="555"/>
      <c r="P80" s="555"/>
    </row>
    <row r="81" spans="1:16" ht="18" customHeight="1">
      <c r="A81" s="529" t="s">
        <v>431</v>
      </c>
      <c r="B81" s="530"/>
      <c r="C81" s="530"/>
      <c r="D81" s="530"/>
      <c r="E81" s="531"/>
      <c r="F81" s="557"/>
      <c r="G81" s="558"/>
      <c r="H81" s="559"/>
      <c r="I81" s="557"/>
      <c r="J81" s="558"/>
      <c r="K81" s="559"/>
      <c r="L81" s="309"/>
      <c r="M81" s="309"/>
      <c r="N81" s="309"/>
      <c r="O81" s="555"/>
      <c r="P81" s="555"/>
    </row>
    <row r="82" spans="1:16" ht="18" customHeight="1">
      <c r="A82" s="476" t="s">
        <v>432</v>
      </c>
      <c r="B82" s="476"/>
      <c r="C82" s="476"/>
      <c r="D82" s="476"/>
      <c r="E82" s="476"/>
      <c r="F82" s="513"/>
      <c r="G82" s="513"/>
      <c r="H82" s="513"/>
      <c r="I82" s="513"/>
      <c r="J82" s="513"/>
      <c r="K82" s="513"/>
      <c r="L82" s="309"/>
      <c r="M82" s="309"/>
      <c r="N82" s="309"/>
    </row>
    <row r="83" spans="1:16" ht="18" customHeight="1">
      <c r="A83" s="476" t="s">
        <v>433</v>
      </c>
      <c r="B83" s="476"/>
      <c r="C83" s="476"/>
      <c r="D83" s="476"/>
      <c r="E83" s="476"/>
      <c r="F83" s="513"/>
      <c r="G83" s="513"/>
      <c r="H83" s="513"/>
      <c r="I83" s="513"/>
      <c r="J83" s="513"/>
      <c r="K83" s="513"/>
      <c r="L83" s="309"/>
      <c r="M83" s="309"/>
      <c r="N83" s="309"/>
    </row>
    <row r="84" spans="1:16" ht="18" customHeight="1">
      <c r="A84" s="476" t="s">
        <v>434</v>
      </c>
      <c r="B84" s="476"/>
      <c r="C84" s="476"/>
      <c r="D84" s="476"/>
      <c r="E84" s="476"/>
      <c r="F84" s="513"/>
      <c r="G84" s="513"/>
      <c r="H84" s="513"/>
      <c r="I84" s="513"/>
      <c r="J84" s="513"/>
      <c r="K84" s="513"/>
      <c r="L84" s="309"/>
      <c r="M84" s="309"/>
      <c r="N84" s="309"/>
    </row>
    <row r="85" spans="1:16" ht="18" customHeight="1">
      <c r="A85" s="538" t="s">
        <v>219</v>
      </c>
      <c r="B85" s="538"/>
      <c r="C85" s="538"/>
      <c r="D85" s="538"/>
      <c r="E85" s="538"/>
      <c r="F85" s="539">
        <f>SUM(F80:H84)</f>
        <v>0</v>
      </c>
      <c r="G85" s="539"/>
      <c r="H85" s="539"/>
      <c r="I85" s="540">
        <f>SUM(I80:K84)</f>
        <v>0</v>
      </c>
      <c r="J85" s="540"/>
      <c r="K85" s="540"/>
      <c r="L85" s="310">
        <f>SUM(L80:L84)</f>
        <v>0</v>
      </c>
      <c r="M85" s="310">
        <f>SUM(M80:M84)</f>
        <v>0</v>
      </c>
      <c r="N85" s="310">
        <f>SUM(N80:N84)</f>
        <v>0</v>
      </c>
    </row>
    <row r="86" spans="1:16" ht="18" customHeight="1">
      <c r="A86" s="85" t="s">
        <v>296</v>
      </c>
    </row>
    <row r="87" spans="1:16" s="47" customFormat="1" ht="15.95" customHeight="1">
      <c r="A87" s="302" t="s">
        <v>111</v>
      </c>
      <c r="B87" s="302"/>
    </row>
    <row r="88" spans="1:16" s="102" customFormat="1" ht="18" customHeight="1">
      <c r="A88" s="85" t="s">
        <v>297</v>
      </c>
      <c r="B88" s="86"/>
      <c r="F88" s="549"/>
      <c r="G88" s="549"/>
      <c r="L88" s="307" t="s">
        <v>10</v>
      </c>
    </row>
    <row r="89" spans="1:16" ht="15.95" customHeight="1">
      <c r="A89" s="302" t="s">
        <v>298</v>
      </c>
    </row>
    <row r="90" spans="1:16" ht="24" customHeight="1">
      <c r="A90" s="529" t="s">
        <v>220</v>
      </c>
      <c r="B90" s="530"/>
      <c r="C90" s="531"/>
      <c r="D90" s="526" t="s">
        <v>301</v>
      </c>
      <c r="E90" s="527"/>
      <c r="F90" s="527"/>
      <c r="G90" s="527"/>
      <c r="H90" s="527"/>
      <c r="I90" s="527"/>
      <c r="J90" s="527"/>
      <c r="K90" s="528"/>
      <c r="L90" s="526" t="s">
        <v>435</v>
      </c>
      <c r="M90" s="527"/>
      <c r="N90" s="528"/>
      <c r="O90" s="201" t="s">
        <v>329</v>
      </c>
      <c r="P90" s="201"/>
    </row>
    <row r="91" spans="1:16" ht="18" customHeight="1">
      <c r="A91" s="529" t="s">
        <v>299</v>
      </c>
      <c r="B91" s="530"/>
      <c r="C91" s="531"/>
      <c r="D91" s="532"/>
      <c r="E91" s="533"/>
      <c r="F91" s="533"/>
      <c r="G91" s="533"/>
      <c r="H91" s="533"/>
      <c r="I91" s="533"/>
      <c r="J91" s="533"/>
      <c r="K91" s="534"/>
      <c r="L91" s="535"/>
      <c r="M91" s="536"/>
      <c r="N91" s="537"/>
      <c r="O91" s="201"/>
      <c r="P91" s="201">
        <f>I80*0.5</f>
        <v>0</v>
      </c>
    </row>
    <row r="92" spans="1:16" ht="18" customHeight="1">
      <c r="A92" s="529" t="s">
        <v>436</v>
      </c>
      <c r="B92" s="530"/>
      <c r="C92" s="531"/>
      <c r="D92" s="532"/>
      <c r="E92" s="533"/>
      <c r="F92" s="533"/>
      <c r="G92" s="533"/>
      <c r="H92" s="533"/>
      <c r="I92" s="533"/>
      <c r="J92" s="533"/>
      <c r="K92" s="534"/>
      <c r="L92" s="535"/>
      <c r="M92" s="536"/>
      <c r="N92" s="537"/>
      <c r="O92" s="201"/>
      <c r="P92" s="201">
        <f>I81*0.5</f>
        <v>0</v>
      </c>
    </row>
    <row r="93" spans="1:16" ht="18" customHeight="1">
      <c r="A93" s="529" t="s">
        <v>437</v>
      </c>
      <c r="B93" s="530"/>
      <c r="C93" s="531"/>
      <c r="D93" s="532"/>
      <c r="E93" s="533"/>
      <c r="F93" s="533"/>
      <c r="G93" s="533"/>
      <c r="H93" s="533"/>
      <c r="I93" s="533"/>
      <c r="J93" s="533"/>
      <c r="K93" s="534"/>
      <c r="L93" s="535"/>
      <c r="M93" s="536"/>
      <c r="N93" s="537"/>
      <c r="O93" s="201"/>
      <c r="P93" s="201">
        <f>I82*0.5</f>
        <v>0</v>
      </c>
    </row>
    <row r="94" spans="1:16" ht="18" customHeight="1">
      <c r="A94" s="529" t="s">
        <v>438</v>
      </c>
      <c r="B94" s="530"/>
      <c r="C94" s="531"/>
      <c r="D94" s="532"/>
      <c r="E94" s="533"/>
      <c r="F94" s="533"/>
      <c r="G94" s="533"/>
      <c r="H94" s="533"/>
      <c r="I94" s="533"/>
      <c r="J94" s="533"/>
      <c r="K94" s="534"/>
      <c r="L94" s="535"/>
      <c r="M94" s="536"/>
      <c r="N94" s="537"/>
      <c r="O94" s="201"/>
      <c r="P94" s="201">
        <f>I83*0.5</f>
        <v>0</v>
      </c>
    </row>
    <row r="95" spans="1:16" ht="18" customHeight="1">
      <c r="A95" s="529" t="s">
        <v>439</v>
      </c>
      <c r="B95" s="530"/>
      <c r="C95" s="531"/>
      <c r="D95" s="532"/>
      <c r="E95" s="533"/>
      <c r="F95" s="533"/>
      <c r="G95" s="533"/>
      <c r="H95" s="533"/>
      <c r="I95" s="533"/>
      <c r="J95" s="533"/>
      <c r="K95" s="534"/>
      <c r="L95" s="535"/>
      <c r="M95" s="536"/>
      <c r="N95" s="537"/>
      <c r="O95" s="201"/>
      <c r="P95" s="201">
        <f>I84*0.5</f>
        <v>0</v>
      </c>
    </row>
    <row r="96" spans="1:16" s="32" customFormat="1" ht="18" customHeight="1">
      <c r="A96" s="529" t="s">
        <v>300</v>
      </c>
      <c r="B96" s="530"/>
      <c r="C96" s="531"/>
      <c r="D96" s="545">
        <f>SUM(D91:K95)</f>
        <v>0</v>
      </c>
      <c r="E96" s="546"/>
      <c r="F96" s="546"/>
      <c r="G96" s="546"/>
      <c r="H96" s="546"/>
      <c r="I96" s="546"/>
      <c r="J96" s="546"/>
      <c r="K96" s="547"/>
      <c r="L96" s="548" t="str">
        <f>IF(SUM(C104,L104,C105,L105,C106)=D96,"","Suma kwot rozliczenia zaliczki nie jest równa kwocie zaliczki!")</f>
        <v/>
      </c>
      <c r="M96" s="548"/>
      <c r="N96" s="548"/>
      <c r="O96" s="202"/>
      <c r="P96" s="202" t="s">
        <v>330</v>
      </c>
    </row>
    <row r="97" spans="1:16" s="33" customFormat="1" ht="18" customHeight="1">
      <c r="A97" s="250" t="s">
        <v>221</v>
      </c>
      <c r="B97" s="34"/>
    </row>
    <row r="98" spans="1:16" s="33" customFormat="1" ht="15.95" customHeight="1">
      <c r="A98" s="250" t="s">
        <v>231</v>
      </c>
      <c r="B98" s="34"/>
    </row>
    <row r="99" spans="1:16" s="33" customFormat="1" ht="18" customHeight="1">
      <c r="A99" s="250" t="s">
        <v>222</v>
      </c>
      <c r="B99" s="250"/>
      <c r="C99" s="104"/>
      <c r="D99" s="104"/>
      <c r="E99" s="104"/>
      <c r="F99" s="104"/>
      <c r="G99" s="104"/>
      <c r="H99" s="104"/>
      <c r="I99" s="104"/>
      <c r="J99" s="104"/>
      <c r="K99" s="104"/>
      <c r="L99" s="24"/>
    </row>
    <row r="100" spans="1:16" s="33" customFormat="1" ht="18" customHeight="1">
      <c r="A100" s="250" t="s">
        <v>232</v>
      </c>
      <c r="B100" s="250"/>
      <c r="C100" s="104"/>
      <c r="D100" s="104"/>
      <c r="E100" s="104"/>
      <c r="F100" s="104"/>
      <c r="G100" s="104"/>
      <c r="H100" s="104"/>
      <c r="I100" s="104"/>
      <c r="J100" s="104"/>
      <c r="K100" s="104"/>
      <c r="L100" s="24"/>
    </row>
    <row r="101" spans="1:16" s="33" customFormat="1" ht="18" customHeight="1">
      <c r="A101" s="250" t="s">
        <v>223</v>
      </c>
      <c r="B101" s="250"/>
      <c r="C101" s="104"/>
      <c r="D101" s="104"/>
      <c r="E101" s="104"/>
      <c r="F101" s="104"/>
      <c r="G101" s="104"/>
      <c r="H101" s="104"/>
      <c r="I101" s="104"/>
      <c r="J101" s="104"/>
      <c r="K101" s="104"/>
      <c r="L101" s="24"/>
    </row>
    <row r="102" spans="1:16" s="33" customFormat="1" ht="18" customHeight="1">
      <c r="A102" s="250" t="s">
        <v>318</v>
      </c>
      <c r="B102" s="250"/>
      <c r="C102" s="104"/>
      <c r="D102" s="104"/>
      <c r="E102" s="104"/>
      <c r="F102" s="104"/>
      <c r="G102" s="104"/>
      <c r="H102" s="104"/>
      <c r="I102" s="104"/>
      <c r="J102" s="104"/>
      <c r="K102" s="104"/>
      <c r="L102" s="24"/>
      <c r="M102" s="104" t="s">
        <v>319</v>
      </c>
    </row>
    <row r="103" spans="1:16" s="33" customFormat="1" ht="9.9499999999999993" customHeight="1">
      <c r="A103" s="34"/>
      <c r="B103" s="34"/>
    </row>
    <row r="104" spans="1:16" ht="18" customHeight="1">
      <c r="A104" s="103" t="s">
        <v>224</v>
      </c>
      <c r="C104" s="544">
        <f>IF(L102="TAK",IF(D91&gt;0,"Podaj kwotę rozliczenia",0),0)</f>
        <v>0</v>
      </c>
      <c r="D104" s="544"/>
      <c r="E104" s="544"/>
      <c r="F104" s="544"/>
      <c r="G104" s="544"/>
      <c r="H104" s="544"/>
      <c r="I104" s="544"/>
      <c r="K104" s="1" t="s">
        <v>38</v>
      </c>
      <c r="L104" s="544">
        <f>IF(L102="TAK",IF(D92&gt;0,"Podaj kwotę rozliczenia",0),0)</f>
        <v>0</v>
      </c>
      <c r="M104" s="544"/>
      <c r="N104" s="544"/>
    </row>
    <row r="105" spans="1:16" ht="18" customHeight="1">
      <c r="A105" s="103" t="s">
        <v>37</v>
      </c>
      <c r="C105" s="544">
        <f>IF(L102="TAK",IF(D93&gt;0,"Podaj kwotę rozliczenia",0),0)</f>
        <v>0</v>
      </c>
      <c r="D105" s="544"/>
      <c r="E105" s="544"/>
      <c r="F105" s="544"/>
      <c r="G105" s="544"/>
      <c r="H105" s="544"/>
      <c r="I105" s="544"/>
      <c r="K105" s="1" t="s">
        <v>39</v>
      </c>
      <c r="L105" s="544">
        <f>IF(L102="TAK",IF(D94&gt;0,"Podaj kwotę rozliczenia",0),0)</f>
        <v>0</v>
      </c>
      <c r="M105" s="544"/>
      <c r="N105" s="544"/>
    </row>
    <row r="106" spans="1:16" ht="18" customHeight="1">
      <c r="A106" s="103" t="s">
        <v>40</v>
      </c>
      <c r="C106" s="544">
        <f>IF(L102="TAK",IF(D95&gt;0,"Podaj kwotę rozliczenia",0),0)</f>
        <v>0</v>
      </c>
      <c r="D106" s="544"/>
      <c r="E106" s="544"/>
      <c r="F106" s="544"/>
      <c r="G106" s="544"/>
      <c r="H106" s="544"/>
      <c r="I106" s="544"/>
      <c r="L106" s="347" t="str">
        <f>IF(SUM(C104,L104,C105,L105,C106)=D96,"","Suma kwot rozliczenia zaliczki nie jest równa kwocie zaliczki!")</f>
        <v/>
      </c>
    </row>
    <row r="107" spans="1:16" ht="18" customHeight="1">
      <c r="A107" s="302" t="s">
        <v>302</v>
      </c>
      <c r="L107" s="204" t="str">
        <f>IF(L88="TAK","NIE","(wybierz z listy)")</f>
        <v>(wybierz z listy)</v>
      </c>
    </row>
    <row r="108" spans="1:16" ht="15.95" customHeight="1">
      <c r="A108" s="85" t="s">
        <v>189</v>
      </c>
      <c r="B108" s="302"/>
      <c r="C108" s="47"/>
      <c r="D108" s="545">
        <f>IF(L107="TAK","Podaj wnioskowaną kwotę wyprzedzającego finansowania",0)</f>
        <v>0</v>
      </c>
      <c r="E108" s="546"/>
      <c r="F108" s="546"/>
      <c r="G108" s="546"/>
      <c r="H108" s="546"/>
      <c r="I108" s="546"/>
      <c r="J108" s="546"/>
      <c r="K108" s="547"/>
      <c r="O108" s="201" t="s">
        <v>329</v>
      </c>
      <c r="P108" s="201">
        <f>I85*0.3637</f>
        <v>0</v>
      </c>
    </row>
    <row r="109" spans="1:16" ht="9.9499999999999993" customHeight="1">
      <c r="O109" s="201"/>
      <c r="P109" s="203" t="s">
        <v>328</v>
      </c>
    </row>
    <row r="110" spans="1:16" s="32" customFormat="1" ht="98.25" customHeight="1">
      <c r="A110" s="542" t="s">
        <v>572</v>
      </c>
      <c r="B110" s="543"/>
      <c r="C110" s="543"/>
      <c r="D110" s="543"/>
      <c r="E110" s="543"/>
      <c r="F110" s="543"/>
      <c r="G110" s="543"/>
      <c r="H110" s="543"/>
      <c r="I110" s="543"/>
      <c r="J110" s="543"/>
      <c r="K110" s="543"/>
      <c r="L110" s="543"/>
      <c r="M110" s="543"/>
      <c r="N110" s="543"/>
    </row>
    <row r="111" spans="1:16" s="32" customFormat="1" ht="12.75" customHeight="1">
      <c r="A111" s="472" t="s">
        <v>573</v>
      </c>
      <c r="B111" s="472"/>
      <c r="C111" s="472"/>
      <c r="D111" s="472"/>
      <c r="E111" s="472"/>
      <c r="F111" s="472"/>
      <c r="G111" s="472"/>
      <c r="H111" s="472"/>
      <c r="I111" s="472"/>
      <c r="J111" s="472"/>
      <c r="K111" s="472"/>
      <c r="L111" s="472"/>
      <c r="M111" s="472"/>
      <c r="N111" s="472"/>
    </row>
    <row r="112" spans="1:16" s="32" customFormat="1" ht="12.75" customHeight="1">
      <c r="A112" s="472" t="s">
        <v>574</v>
      </c>
      <c r="B112" s="472"/>
      <c r="C112" s="472"/>
      <c r="D112" s="472"/>
      <c r="E112" s="472"/>
      <c r="F112" s="472"/>
      <c r="G112" s="472"/>
      <c r="H112" s="472"/>
      <c r="I112" s="472"/>
      <c r="J112" s="472"/>
      <c r="K112" s="472"/>
      <c r="L112" s="472"/>
      <c r="M112" s="472"/>
      <c r="N112" s="472"/>
    </row>
    <row r="113" spans="1:14" s="32" customFormat="1" ht="12" customHeight="1">
      <c r="A113" s="472" t="s">
        <v>447</v>
      </c>
      <c r="B113" s="472"/>
      <c r="C113" s="472"/>
      <c r="D113" s="472"/>
      <c r="E113" s="472"/>
      <c r="F113" s="472"/>
      <c r="G113" s="472"/>
      <c r="H113" s="472"/>
      <c r="I113" s="472"/>
      <c r="J113" s="472"/>
      <c r="K113" s="472"/>
      <c r="L113" s="472"/>
      <c r="M113" s="472"/>
      <c r="N113" s="472"/>
    </row>
    <row r="114" spans="1:14" s="32" customFormat="1" ht="32.25" customHeight="1">
      <c r="A114" s="473" t="s">
        <v>575</v>
      </c>
      <c r="B114" s="473"/>
      <c r="C114" s="473"/>
      <c r="D114" s="473"/>
      <c r="E114" s="473"/>
      <c r="F114" s="473"/>
      <c r="G114" s="473"/>
      <c r="H114" s="473"/>
      <c r="I114" s="473"/>
      <c r="J114" s="473"/>
      <c r="K114" s="473"/>
      <c r="L114" s="473"/>
      <c r="M114" s="473"/>
      <c r="N114" s="473"/>
    </row>
    <row r="115" spans="1:14" ht="21" customHeight="1"/>
  </sheetData>
  <sheetProtection formatCells="0" formatRows="0" insertRows="0" deleteRows="0" sort="0" autoFilter="0" pivotTables="0"/>
  <mergeCells count="224">
    <mergeCell ref="H74:L74"/>
    <mergeCell ref="A74:F74"/>
    <mergeCell ref="A76:F76"/>
    <mergeCell ref="O23:P32"/>
    <mergeCell ref="O70:P81"/>
    <mergeCell ref="A9:F9"/>
    <mergeCell ref="K9:M9"/>
    <mergeCell ref="A10:F10"/>
    <mergeCell ref="K10:M10"/>
    <mergeCell ref="A11:F11"/>
    <mergeCell ref="G11:J11"/>
    <mergeCell ref="K11:M11"/>
    <mergeCell ref="A12:F12"/>
    <mergeCell ref="G12:J12"/>
    <mergeCell ref="K12:M12"/>
    <mergeCell ref="A80:E80"/>
    <mergeCell ref="F80:H80"/>
    <mergeCell ref="I80:K80"/>
    <mergeCell ref="A81:E81"/>
    <mergeCell ref="F81:H81"/>
    <mergeCell ref="I81:K81"/>
    <mergeCell ref="F37:J37"/>
    <mergeCell ref="K37:L37"/>
    <mergeCell ref="B40:B41"/>
    <mergeCell ref="A40:A41"/>
    <mergeCell ref="C41:D41"/>
    <mergeCell ref="A110:N110"/>
    <mergeCell ref="C104:I104"/>
    <mergeCell ref="C105:I105"/>
    <mergeCell ref="C106:I106"/>
    <mergeCell ref="L104:N104"/>
    <mergeCell ref="L105:N105"/>
    <mergeCell ref="D108:K108"/>
    <mergeCell ref="A96:C96"/>
    <mergeCell ref="D96:K96"/>
    <mergeCell ref="L96:N96"/>
    <mergeCell ref="A93:C93"/>
    <mergeCell ref="D93:K93"/>
    <mergeCell ref="L93:N93"/>
    <mergeCell ref="A94:C94"/>
    <mergeCell ref="D94:K94"/>
    <mergeCell ref="L94:N94"/>
    <mergeCell ref="A95:C95"/>
    <mergeCell ref="D95:K95"/>
    <mergeCell ref="L95:N95"/>
    <mergeCell ref="F88:G88"/>
    <mergeCell ref="A71:M71"/>
    <mergeCell ref="L90:N90"/>
    <mergeCell ref="D90:K90"/>
    <mergeCell ref="A90:C90"/>
    <mergeCell ref="A91:C91"/>
    <mergeCell ref="D91:K91"/>
    <mergeCell ref="L91:N91"/>
    <mergeCell ref="A92:C92"/>
    <mergeCell ref="D92:K92"/>
    <mergeCell ref="L92:N92"/>
    <mergeCell ref="A83:E83"/>
    <mergeCell ref="F83:H83"/>
    <mergeCell ref="I83:K83"/>
    <mergeCell ref="A84:E84"/>
    <mergeCell ref="F84:H84"/>
    <mergeCell ref="I84:K84"/>
    <mergeCell ref="A85:E85"/>
    <mergeCell ref="F85:H85"/>
    <mergeCell ref="I85:K85"/>
    <mergeCell ref="E42:F42"/>
    <mergeCell ref="C40:I40"/>
    <mergeCell ref="J40:M40"/>
    <mergeCell ref="J41:K41"/>
    <mergeCell ref="G42:I42"/>
    <mergeCell ref="J42:K42"/>
    <mergeCell ref="E41:F41"/>
    <mergeCell ref="G41:I41"/>
    <mergeCell ref="A82:E82"/>
    <mergeCell ref="F82:H82"/>
    <mergeCell ref="I82:K82"/>
    <mergeCell ref="A69:N69"/>
    <mergeCell ref="F70:G70"/>
    <mergeCell ref="A78:E79"/>
    <mergeCell ref="F78:H79"/>
    <mergeCell ref="I78:K79"/>
    <mergeCell ref="L78:M78"/>
    <mergeCell ref="N78:N79"/>
    <mergeCell ref="N40:N41"/>
    <mergeCell ref="C42:D42"/>
    <mergeCell ref="J48:K48"/>
    <mergeCell ref="D48:F48"/>
    <mergeCell ref="G48:I48"/>
    <mergeCell ref="A59:M59"/>
    <mergeCell ref="A32:N32"/>
    <mergeCell ref="F38:J38"/>
    <mergeCell ref="A38:E38"/>
    <mergeCell ref="A39:N39"/>
    <mergeCell ref="A33:E33"/>
    <mergeCell ref="F33:J33"/>
    <mergeCell ref="K33:L33"/>
    <mergeCell ref="M33:N33"/>
    <mergeCell ref="A34:E34"/>
    <mergeCell ref="F34:J34"/>
    <mergeCell ref="K34:L34"/>
    <mergeCell ref="M34:N34"/>
    <mergeCell ref="A35:E35"/>
    <mergeCell ref="F35:J35"/>
    <mergeCell ref="K35:L35"/>
    <mergeCell ref="M35:N35"/>
    <mergeCell ref="A36:E36"/>
    <mergeCell ref="F36:J36"/>
    <mergeCell ref="K36:L36"/>
    <mergeCell ref="M36:N36"/>
    <mergeCell ref="A37:E37"/>
    <mergeCell ref="M37:N37"/>
    <mergeCell ref="A30:J30"/>
    <mergeCell ref="K30:N30"/>
    <mergeCell ref="F23:J23"/>
    <mergeCell ref="K23:L23"/>
    <mergeCell ref="M23:N23"/>
    <mergeCell ref="A24:E24"/>
    <mergeCell ref="F24:J24"/>
    <mergeCell ref="K24:L24"/>
    <mergeCell ref="M24:N24"/>
    <mergeCell ref="A25:E25"/>
    <mergeCell ref="F25:J25"/>
    <mergeCell ref="K25:L25"/>
    <mergeCell ref="M25:N25"/>
    <mergeCell ref="A23:E23"/>
    <mergeCell ref="F27:J27"/>
    <mergeCell ref="M27:N27"/>
    <mergeCell ref="A28:E28"/>
    <mergeCell ref="F28:J28"/>
    <mergeCell ref="K28:L28"/>
    <mergeCell ref="M28:N28"/>
    <mergeCell ref="K14:M14"/>
    <mergeCell ref="A29:J29"/>
    <mergeCell ref="K29:N29"/>
    <mergeCell ref="G15:J15"/>
    <mergeCell ref="C16:N16"/>
    <mergeCell ref="C17:N17"/>
    <mergeCell ref="C18:N18"/>
    <mergeCell ref="C19:N19"/>
    <mergeCell ref="G21:J21"/>
    <mergeCell ref="A21:F21"/>
    <mergeCell ref="K21:M21"/>
    <mergeCell ref="A17:B17"/>
    <mergeCell ref="A18:B18"/>
    <mergeCell ref="A19:B19"/>
    <mergeCell ref="F26:J26"/>
    <mergeCell ref="K26:L26"/>
    <mergeCell ref="M26:N26"/>
    <mergeCell ref="A27:E27"/>
    <mergeCell ref="A16:B16"/>
    <mergeCell ref="K27:L27"/>
    <mergeCell ref="A1:N1"/>
    <mergeCell ref="G2:J2"/>
    <mergeCell ref="G3:J3"/>
    <mergeCell ref="G4:J4"/>
    <mergeCell ref="C5:N5"/>
    <mergeCell ref="C6:N6"/>
    <mergeCell ref="C7:N7"/>
    <mergeCell ref="A8:N8"/>
    <mergeCell ref="G9:J9"/>
    <mergeCell ref="A5:B5"/>
    <mergeCell ref="A6:B6"/>
    <mergeCell ref="A7:B7"/>
    <mergeCell ref="G31:J31"/>
    <mergeCell ref="A31:F31"/>
    <mergeCell ref="G10:J10"/>
    <mergeCell ref="A26:E26"/>
    <mergeCell ref="A55:M55"/>
    <mergeCell ref="A57:M57"/>
    <mergeCell ref="A58:M58"/>
    <mergeCell ref="C43:D43"/>
    <mergeCell ref="E43:F43"/>
    <mergeCell ref="G43:I43"/>
    <mergeCell ref="J43:K43"/>
    <mergeCell ref="C44:D44"/>
    <mergeCell ref="E44:F44"/>
    <mergeCell ref="G44:I44"/>
    <mergeCell ref="J44:K44"/>
    <mergeCell ref="C45:D45"/>
    <mergeCell ref="E45:F45"/>
    <mergeCell ref="G45:I45"/>
    <mergeCell ref="J45:K45"/>
    <mergeCell ref="A13:F13"/>
    <mergeCell ref="G13:J13"/>
    <mergeCell ref="K13:M13"/>
    <mergeCell ref="A14:F14"/>
    <mergeCell ref="G14:J14"/>
    <mergeCell ref="B67:H67"/>
    <mergeCell ref="A56:N56"/>
    <mergeCell ref="M61:N61"/>
    <mergeCell ref="M62:N62"/>
    <mergeCell ref="M63:N63"/>
    <mergeCell ref="D49:F49"/>
    <mergeCell ref="G49:I49"/>
    <mergeCell ref="J49:K49"/>
    <mergeCell ref="D50:F50"/>
    <mergeCell ref="G50:I50"/>
    <mergeCell ref="J50:K50"/>
    <mergeCell ref="A53:N53"/>
    <mergeCell ref="A54:M54"/>
    <mergeCell ref="A111:N111"/>
    <mergeCell ref="A112:N112"/>
    <mergeCell ref="A113:N113"/>
    <mergeCell ref="A114:N114"/>
    <mergeCell ref="M68:N68"/>
    <mergeCell ref="A68:H68"/>
    <mergeCell ref="I61:L61"/>
    <mergeCell ref="I62:L62"/>
    <mergeCell ref="I63:L63"/>
    <mergeCell ref="I64:L64"/>
    <mergeCell ref="I65:L65"/>
    <mergeCell ref="I66:L66"/>
    <mergeCell ref="I67:L67"/>
    <mergeCell ref="I68:L68"/>
    <mergeCell ref="M64:N64"/>
    <mergeCell ref="M65:N65"/>
    <mergeCell ref="M66:N66"/>
    <mergeCell ref="M67:N67"/>
    <mergeCell ref="B61:H61"/>
    <mergeCell ref="B62:H62"/>
    <mergeCell ref="B63:H63"/>
    <mergeCell ref="B64:H64"/>
    <mergeCell ref="B65:H65"/>
    <mergeCell ref="B66:H66"/>
  </mergeCells>
  <conditionalFormatting sqref="I80:K84">
    <cfRule type="cellIs" dxfId="0" priority="2" operator="notEqual">
      <formula>$L80+$M80</formula>
    </cfRule>
  </conditionalFormatting>
  <dataValidations xWindow="769" yWindow="454" count="30">
    <dataValidation type="list" allowBlank="1" showInputMessage="1" showErrorMessage="1" sqref="G2:J4 N2:N4 N54 G21:J21 N57:N58 N21 G31:J31 G9:J15 N9:N15">
      <formula1>"(wybierz z listy),TAK,NIE"</formula1>
    </dataValidation>
    <dataValidation type="list" allowBlank="1" showInputMessage="1" showErrorMessage="1" sqref="C43:D45">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24:J24 F34:J34">
      <formula1>"(wybierz z listy),dolnośląskie,kujawsko-pomorskie,lubelskie,lubuskie,łódzkie,małopolskie,mazowieckie,opolskie,podkarpackie,podlaskie,pomorskie,śląskie,świętokrzyskie,warmińsko-mazurskie,wielkopolskie,zachodniopomorskie,nie dotyczy"</formula1>
    </dataValidation>
    <dataValidation type="date" operator="greaterThan" allowBlank="1" showInputMessage="1" showErrorMessage="1" errorTitle="Błąd!" error="Termin zakończenia pierwszego etapu powinien być późniejszy od terminu rozpoczęcia wdrażania PROW 2014-20" sqref="D48:F48">
      <formula1>41640</formula1>
    </dataValidation>
    <dataValidation type="date" operator="greaterThan" allowBlank="1" showInputMessage="1" showErrorMessage="1" errorTitle="Błąd!" error="Termin zakończenia piątego etapu powinien być późniejszy od terminu zakończenia czwartego etapu" sqref="J50:K50">
      <formula1>D50</formula1>
    </dataValidation>
    <dataValidation type="date" operator="greaterThan" allowBlank="1" showInputMessage="1" showErrorMessage="1" errorTitle="Błąd!" error="Termin zakończenia trzeciego etapu powinien być późniejszy od terminu zakończenia drugiego etapu" sqref="M48">
      <formula1>J48</formula1>
    </dataValidation>
    <dataValidation type="date" operator="greaterThan" allowBlank="1" showInputMessage="1" showErrorMessage="1" errorTitle="Błąd!" error="Termin zakończenia czwartego etapu powinien być późniejszy od terminu zakończenia trzeciego etapu" sqref="D50:F50">
      <formula1>M48</formula1>
    </dataValidation>
    <dataValidation type="date" operator="greaterThan" allowBlank="1" showInputMessage="1" showErrorMessage="1" errorTitle="Błąd!" error="Termin zakończenia drugiego etapu powinien być późniejszy od terminu zakończenia pierwszego etapu" sqref="J48:K48">
      <formula1>D48</formula1>
    </dataValidation>
    <dataValidation type="whole" operator="greaterThanOrEqual" allowBlank="1" showInputMessage="1" showErrorMessage="1" errorTitle="Błąd!" sqref="N55 N59">
      <formula1>0</formula1>
    </dataValidation>
    <dataValidation type="whole" operator="greaterThan" allowBlank="1" showInputMessage="1" showErrorMessage="1" errorTitle="Błąd!" error="W tym polu można wpisać tylko liczbę całkowitą - większą od &quot;0&quot;, zaś Nr 1 jest zarezerwowany dla LGD wiodącej" promptTitle="Uwaga!" prompt="Należy wpisać nr LGD nadany zgodnie z instrukcją wypełniania pól w sekcjach II.A, II.B. i II.C (kolejno dla wszystkich partnerów projektu, poczynając od LGD umocowanej do działania w imieniu pozostałych partnerów)" sqref="F70:G70 F75:G75">
      <formula1>0</formula1>
    </dataValidation>
    <dataValidation type="decimal" operator="greaterThanOrEqual" allowBlank="1" showInputMessage="1" showErrorMessage="1" errorTitle="Błąd!" error="W tym polu można wpisać tylko liczbę - równą lub większą od 0" sqref="F80:H85 M85:N85 L80:L85">
      <formula1>0</formula1>
    </dataValidation>
    <dataValidation type="whole" operator="greaterThanOrEqual" allowBlank="1" showInputMessage="1" showErrorMessage="1" errorTitle="Błąd!" error="W tym polu można wpisać tylko liczbę całkowitą - równą lub większą od 0" sqref="I85:K85">
      <formula1>0</formula1>
    </dataValidation>
    <dataValidation operator="greaterThan" allowBlank="1" errorTitle="Błąd!" error="W tym polu można wpisać tylko liczbę całkowitą - większą od &quot;1&quot;_x000a_Nr 1 jest bowiem zarezerwowany dla LGD wiodącej" promptTitle="Uwaga!" prompt="Jeżeli w polu 2.1 wybrano odpowiedź &quot;TAK&quot; wtedy w polu 2.2 zostanie automatycznie wstawiona wartość &quot;NIE&quot;_x000a_Aby wstawić wartość &quot;TAK&quot; do pola 2.2 należy w polu 2.1 wybrać odpowiedź &quot;NIE&quot;" sqref="F88:G88"/>
    <dataValidation type="decimal" operator="greaterThanOrEqual" allowBlank="1" showInputMessage="1" showErrorMessage="1" sqref="D96:K96 C104:I106 L104:N105 I62:L67">
      <formula1>0</formula1>
    </dataValidation>
    <dataValidation type="date" operator="greaterThan" allowBlank="1" showInputMessage="1" showErrorMessage="1" errorTitle="Błąd!" error="Termin wypłaty zaliczki nie może być wcześniejszy, niż umowna data uruchomienia PROW 2014-2020, czyli styczeń 2014" sqref="L91:N91">
      <formula1>41640</formula1>
    </dataValidation>
    <dataValidation type="date" operator="greaterThan" allowBlank="1" showInputMessage="1" showErrorMessage="1" errorTitle="Błąd!" error="Termin wypłaty zaliczki dla V transzy musi być późniejszy, niż termin wypłaty zaliczki dla transzy IV" sqref="L95:N95">
      <formula1>L94</formula1>
    </dataValidation>
    <dataValidation type="date" operator="greaterThan" allowBlank="1" showInputMessage="1" showErrorMessage="1" errorTitle="Błąd!" error="Termin wypłaty zaliczki dla II transzy musi być późniejszy, niż termin wypłaty zaliczki dla transzy I" sqref="L92:N92">
      <formula1>L91</formula1>
    </dataValidation>
    <dataValidation type="date" operator="greaterThan" allowBlank="1" showInputMessage="1" showErrorMessage="1" errorTitle="Błąd!" error="Termin wypłaty zaliczki dla III transzy musi być późniejszy, niż termin wypłaty zaliczki dla transzy II" sqref="L93:N93">
      <formula1>L92</formula1>
    </dataValidation>
    <dataValidation type="date" operator="greaterThan" allowBlank="1" showInputMessage="1" showErrorMessage="1" errorTitle="Błąd!" error="Termin wypłaty zaliczki dla IV transzy musi być późniejszy, niż termin wypłaty zaliczki dla transzy III" sqref="L94:N94">
      <formula1>L93</formula1>
    </dataValidation>
    <dataValidation type="list" allowBlank="1" showInputMessage="1" showErrorMessage="1" sqref="L99:L102">
      <formula1>"TAK,NIE"</formula1>
    </dataValidation>
    <dataValidation type="list" allowBlank="1" showInputMessage="1" showErrorMessage="1" errorTitle="Błąd!" error="Podmiot ubiegający się o przyznanie pomocy nie może wnioskować o wyprzedzające finansowanie kosztów kwalifikowalnych operacji oraz wypłatę zaliczki na realizację tej samej operacji." promptTitle="Uwaga!" prompt="Jeżeli w polu 2.1 wybrano odpowiedź &quot;TAK&quot; wtedy w polu 2.2 zostanie automatycznie wstawiona wartość &quot;NIE&quot;_x000a_Jeżeli w polu 2.1 wybrano odpowiedź &quot;NIE&quot; wtedy w polu 2.2 należy wybrać z listy odpowiedź &quot;TAK&quot; albo &quot;NIE&quot;" sqref="L88">
      <formula1>"TAK,NIE"</formula1>
    </dataValidation>
    <dataValidation type="list" allowBlank="1" showInputMessage="1" showErrorMessage="1" errorTitle="Błąd!" error="Podmiot ubiegający się o przyznanie pomocy nie może wnioskować o wyprzedzające finansowanie kosztów kwalifikowalnych operacji oraz wypłatę zaliczki na realizację tej samej operacji." promptTitle="Uwaga!" prompt="Jeżeli w polu 2.1 wybrano odpowiedź &quot;TAK&quot; wtedy w polu 2.2 zostanie automatycznie wstawiona wartość &quot;NIE&quot;_x000a_Jeżeli w polu 2.1 wybrano odpowiedź &quot;NIE&quot; wtedy w polu 2.2 należy wybrać z listy odpowiedź &quot;TAK&quot; albo &quot;NIE&quot;" sqref="L107">
      <formula1>"TAK,NIE,(wybierz z listy)"</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P8 P15 P20 P46 P68"/>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P9:P14 P16 P21 P47"/>
    <dataValidation type="decimal" operator="lessThanOrEqual" allowBlank="1" showInputMessage="1" showErrorMessage="1" sqref="M62:N67">
      <formula1>I62</formula1>
    </dataValidation>
    <dataValidation type="whole" operator="lessThanOrEqual" allowBlank="1" showInputMessage="1" showErrorMessage="1" errorTitle="Błąd!" error="W tym polu można wpisać tylko liczbę całkowitą - równą lub większą od 0" sqref="I80:K84">
      <formula1>F80</formula1>
    </dataValidation>
    <dataValidation type="decimal" operator="lessThanOrEqual" allowBlank="1" showInputMessage="1" showErrorMessage="1" errorTitle="Błąd!" error="Wyprzedzające finansowanie kosztów kwalifikowalnych operacji nie może przekroczyć wartości 36,37% kwoty pomocy" sqref="D108:K108">
      <formula1>I85*0.3637</formula1>
    </dataValidation>
    <dataValidation type="decimal" operator="equal" showInputMessage="1" showErrorMessage="1" errorTitle="Błąd!" error="Suma z pól 1.3.1 i 1.3.2 musi być równa kwocie wpisanej w polu 3.1" sqref="M80:M84">
      <formula1>I80-L80</formula1>
    </dataValidation>
    <dataValidation type="decimal" operator="lessThanOrEqual" allowBlank="1" showInputMessage="1" showErrorMessage="1" errorTitle="Błąd!" error="Kwota w polu 1.4 nie może być wyższa od kwoty w polu 1.3" sqref="N80:N84">
      <formula1>I80</formula1>
    </dataValidation>
    <dataValidation type="decimal" operator="lessThanOrEqual" allowBlank="1" showInputMessage="1" showErrorMessage="1" errorTitle="Błąd!" error="Kwota zaliczki dla danej transzy nie może przekroczyć wartości 50% kwoty pomocy dla tej transzy" sqref="D91:K95">
      <formula1>I80*0.5</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oddFooter>&amp;L&amp;9PROW 2014-2020_19.3/3/z&amp;R&amp;9Strona &amp;P z &amp;N</oddFooter>
  </headerFooter>
  <rowBreaks count="3" manualBreakCount="3">
    <brk id="45" max="13" man="1"/>
    <brk id="68" max="13" man="1"/>
    <brk id="114"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showGridLines="0" showOutlineSymbols="0" view="pageBreakPreview" topLeftCell="A5" zoomScale="120" zoomScaleNormal="100" zoomScaleSheetLayoutView="120" workbookViewId="0">
      <selection activeCell="A33" sqref="A33:P33"/>
    </sheetView>
  </sheetViews>
  <sheetFormatPr defaultColWidth="2.85546875" defaultRowHeight="12.75"/>
  <cols>
    <col min="1" max="2" width="8.7109375" style="11" customWidth="1"/>
    <col min="3" max="3" width="8.5703125" style="11" customWidth="1"/>
    <col min="4" max="4" width="8.7109375" style="110" customWidth="1"/>
    <col min="5" max="22" width="8.7109375" style="11" customWidth="1"/>
    <col min="23" max="23" width="7.5703125" style="115" customWidth="1"/>
    <col min="24" max="24" width="6.7109375" style="11" customWidth="1"/>
    <col min="25" max="25" width="17.28515625" style="11" customWidth="1"/>
    <col min="26" max="16384" width="2.85546875" style="11"/>
  </cols>
  <sheetData>
    <row r="1" spans="1:25" s="12" customFormat="1" ht="24" customHeight="1">
      <c r="A1" s="561" t="s">
        <v>147</v>
      </c>
      <c r="B1" s="561"/>
      <c r="C1" s="561"/>
      <c r="D1" s="561"/>
      <c r="E1" s="561"/>
      <c r="F1" s="561"/>
      <c r="G1" s="561"/>
      <c r="H1" s="561"/>
      <c r="I1" s="561"/>
      <c r="J1" s="561"/>
      <c r="K1" s="561"/>
      <c r="L1" s="561"/>
      <c r="M1" s="561"/>
      <c r="N1" s="561"/>
      <c r="O1" s="561"/>
      <c r="P1" s="561"/>
      <c r="Q1" s="561"/>
      <c r="R1" s="561"/>
      <c r="S1" s="561"/>
      <c r="T1" s="561"/>
      <c r="U1" s="561"/>
      <c r="V1" s="561"/>
      <c r="W1" s="144"/>
    </row>
    <row r="2" spans="1:25" s="121" customFormat="1" ht="24" customHeight="1">
      <c r="A2" s="569"/>
      <c r="B2" s="566" t="s">
        <v>36</v>
      </c>
      <c r="C2" s="566" t="s">
        <v>34</v>
      </c>
      <c r="D2" s="592" t="s">
        <v>35</v>
      </c>
      <c r="E2" s="566" t="s">
        <v>190</v>
      </c>
      <c r="F2" s="566" t="s">
        <v>494</v>
      </c>
      <c r="G2" s="566" t="s">
        <v>208</v>
      </c>
      <c r="H2" s="572" t="s">
        <v>110</v>
      </c>
      <c r="I2" s="573"/>
      <c r="J2" s="574"/>
      <c r="K2" s="572" t="s">
        <v>110</v>
      </c>
      <c r="L2" s="573"/>
      <c r="M2" s="574"/>
      <c r="N2" s="572" t="s">
        <v>110</v>
      </c>
      <c r="O2" s="573"/>
      <c r="P2" s="574"/>
      <c r="Q2" s="572" t="s">
        <v>110</v>
      </c>
      <c r="R2" s="573"/>
      <c r="S2" s="574"/>
      <c r="T2" s="572" t="s">
        <v>110</v>
      </c>
      <c r="U2" s="573"/>
      <c r="V2" s="574"/>
      <c r="W2" s="575" t="s">
        <v>304</v>
      </c>
    </row>
    <row r="3" spans="1:25" s="121" customFormat="1" ht="24" customHeight="1">
      <c r="A3" s="570"/>
      <c r="B3" s="567"/>
      <c r="C3" s="567"/>
      <c r="D3" s="593"/>
      <c r="E3" s="567"/>
      <c r="F3" s="567"/>
      <c r="G3" s="567"/>
      <c r="H3" s="562" t="s">
        <v>305</v>
      </c>
      <c r="I3" s="562"/>
      <c r="J3" s="563"/>
      <c r="K3" s="564" t="s">
        <v>440</v>
      </c>
      <c r="L3" s="562"/>
      <c r="M3" s="565"/>
      <c r="N3" s="564" t="s">
        <v>441</v>
      </c>
      <c r="O3" s="562"/>
      <c r="P3" s="565"/>
      <c r="Q3" s="564" t="s">
        <v>442</v>
      </c>
      <c r="R3" s="562"/>
      <c r="S3" s="565"/>
      <c r="T3" s="562" t="s">
        <v>443</v>
      </c>
      <c r="U3" s="562"/>
      <c r="V3" s="565"/>
      <c r="W3" s="576"/>
    </row>
    <row r="4" spans="1:25" s="121" customFormat="1" ht="39.75" customHeight="1">
      <c r="A4" s="571"/>
      <c r="B4" s="568"/>
      <c r="C4" s="568"/>
      <c r="D4" s="594"/>
      <c r="E4" s="568"/>
      <c r="F4" s="568"/>
      <c r="G4" s="568"/>
      <c r="H4" s="91" t="s">
        <v>191</v>
      </c>
      <c r="I4" s="89" t="s">
        <v>495</v>
      </c>
      <c r="J4" s="90" t="s">
        <v>152</v>
      </c>
      <c r="K4" s="21" t="s">
        <v>191</v>
      </c>
      <c r="L4" s="89" t="s">
        <v>495</v>
      </c>
      <c r="M4" s="21" t="s">
        <v>152</v>
      </c>
      <c r="N4" s="91" t="s">
        <v>191</v>
      </c>
      <c r="O4" s="89" t="s">
        <v>495</v>
      </c>
      <c r="P4" s="21" t="s">
        <v>152</v>
      </c>
      <c r="Q4" s="21" t="s">
        <v>191</v>
      </c>
      <c r="R4" s="89" t="s">
        <v>495</v>
      </c>
      <c r="S4" s="21" t="s">
        <v>152</v>
      </c>
      <c r="T4" s="91" t="s">
        <v>191</v>
      </c>
      <c r="U4" s="91" t="s">
        <v>495</v>
      </c>
      <c r="V4" s="21" t="s">
        <v>152</v>
      </c>
      <c r="W4" s="577"/>
    </row>
    <row r="5" spans="1:25" s="112" customFormat="1" ht="12" customHeight="1">
      <c r="A5" s="111">
        <v>1</v>
      </c>
      <c r="B5" s="111">
        <v>2</v>
      </c>
      <c r="C5" s="111">
        <v>3</v>
      </c>
      <c r="D5" s="111">
        <v>4</v>
      </c>
      <c r="E5" s="111">
        <v>5</v>
      </c>
      <c r="F5" s="111">
        <v>6</v>
      </c>
      <c r="G5" s="111">
        <v>7</v>
      </c>
      <c r="H5" s="111">
        <v>8</v>
      </c>
      <c r="I5" s="111">
        <v>9</v>
      </c>
      <c r="J5" s="111">
        <v>10</v>
      </c>
      <c r="K5" s="111">
        <v>11</v>
      </c>
      <c r="L5" s="111">
        <v>12</v>
      </c>
      <c r="M5" s="111">
        <v>13</v>
      </c>
      <c r="N5" s="111">
        <v>14</v>
      </c>
      <c r="O5" s="111">
        <v>15</v>
      </c>
      <c r="P5" s="111">
        <v>16</v>
      </c>
      <c r="Q5" s="117">
        <v>17</v>
      </c>
      <c r="R5" s="117">
        <v>18</v>
      </c>
      <c r="S5" s="117">
        <v>19</v>
      </c>
      <c r="T5" s="117">
        <v>20</v>
      </c>
      <c r="U5" s="117">
        <v>21</v>
      </c>
      <c r="V5" s="117">
        <v>22</v>
      </c>
      <c r="W5" s="117">
        <v>23</v>
      </c>
    </row>
    <row r="6" spans="1:25" s="14" customFormat="1" ht="14.1" customHeight="1">
      <c r="A6" s="128" t="s">
        <v>42</v>
      </c>
      <c r="B6" s="582" t="s">
        <v>429</v>
      </c>
      <c r="C6" s="583"/>
      <c r="D6" s="583"/>
      <c r="E6" s="583"/>
      <c r="F6" s="583"/>
      <c r="G6" s="583"/>
      <c r="H6" s="583"/>
      <c r="I6" s="583"/>
      <c r="J6" s="583"/>
      <c r="K6" s="583"/>
      <c r="L6" s="583"/>
      <c r="M6" s="583"/>
      <c r="N6" s="583"/>
      <c r="O6" s="583"/>
      <c r="P6" s="584"/>
      <c r="Q6" s="595"/>
      <c r="R6" s="596"/>
      <c r="S6" s="596"/>
      <c r="T6" s="596"/>
      <c r="U6" s="596"/>
      <c r="V6" s="596"/>
      <c r="W6" s="597"/>
    </row>
    <row r="7" spans="1:25" s="14" customFormat="1" ht="14.1" customHeight="1">
      <c r="A7" s="128" t="s">
        <v>306</v>
      </c>
      <c r="B7" s="600"/>
      <c r="C7" s="601"/>
      <c r="D7" s="601"/>
      <c r="E7" s="601"/>
      <c r="F7" s="601"/>
      <c r="G7" s="601"/>
      <c r="H7" s="601"/>
      <c r="I7" s="601"/>
      <c r="J7" s="601"/>
      <c r="K7" s="601"/>
      <c r="L7" s="601"/>
      <c r="M7" s="601"/>
      <c r="N7" s="601"/>
      <c r="O7" s="601"/>
      <c r="P7" s="602"/>
      <c r="W7" s="126"/>
    </row>
    <row r="8" spans="1:25" s="14" customFormat="1" ht="12">
      <c r="A8" s="187" t="s">
        <v>307</v>
      </c>
      <c r="B8" s="37"/>
      <c r="C8" s="113"/>
      <c r="D8" s="120"/>
      <c r="E8" s="120"/>
      <c r="F8" s="120"/>
      <c r="G8" s="120"/>
      <c r="H8" s="120"/>
      <c r="I8" s="120"/>
      <c r="J8" s="120"/>
      <c r="K8" s="120"/>
      <c r="L8" s="120"/>
      <c r="M8" s="120"/>
      <c r="N8" s="120"/>
      <c r="O8" s="120"/>
      <c r="P8" s="120"/>
      <c r="Q8" s="120"/>
      <c r="R8" s="120"/>
      <c r="S8" s="120"/>
      <c r="T8" s="120"/>
      <c r="U8" s="120"/>
      <c r="V8" s="120"/>
      <c r="W8" s="116"/>
    </row>
    <row r="9" spans="1:25" s="14" customFormat="1" ht="14.1" customHeight="1">
      <c r="A9" s="187" t="s">
        <v>308</v>
      </c>
      <c r="B9" s="37"/>
      <c r="C9" s="113"/>
      <c r="D9" s="120"/>
      <c r="E9" s="120"/>
      <c r="F9" s="120"/>
      <c r="G9" s="120"/>
      <c r="H9" s="120"/>
      <c r="I9" s="120"/>
      <c r="J9" s="120"/>
      <c r="K9" s="120"/>
      <c r="L9" s="120"/>
      <c r="M9" s="120"/>
      <c r="N9" s="120"/>
      <c r="O9" s="120"/>
      <c r="P9" s="120"/>
      <c r="Q9" s="120"/>
      <c r="R9" s="120"/>
      <c r="S9" s="120"/>
      <c r="T9" s="120"/>
      <c r="U9" s="120"/>
      <c r="V9" s="120"/>
      <c r="W9" s="113"/>
    </row>
    <row r="10" spans="1:25" s="14" customFormat="1" ht="14.1" customHeight="1">
      <c r="A10" s="187" t="s">
        <v>7</v>
      </c>
      <c r="B10" s="37"/>
      <c r="C10" s="113"/>
      <c r="D10" s="120"/>
      <c r="E10" s="120"/>
      <c r="F10" s="120"/>
      <c r="G10" s="120"/>
      <c r="H10" s="120"/>
      <c r="I10" s="120"/>
      <c r="J10" s="120"/>
      <c r="K10" s="120"/>
      <c r="L10" s="120"/>
      <c r="M10" s="120"/>
      <c r="N10" s="120"/>
      <c r="O10" s="120"/>
      <c r="P10" s="120"/>
      <c r="Q10" s="120"/>
      <c r="R10" s="120"/>
      <c r="S10" s="120"/>
      <c r="T10" s="120"/>
      <c r="U10" s="120"/>
      <c r="V10" s="120"/>
      <c r="W10" s="113"/>
    </row>
    <row r="11" spans="1:25" s="14" customFormat="1" ht="14.1" customHeight="1">
      <c r="A11" s="589" t="s">
        <v>71</v>
      </c>
      <c r="B11" s="590"/>
      <c r="C11" s="590"/>
      <c r="D11" s="591"/>
      <c r="E11" s="206">
        <f ca="1">SUM(E$8:OFFSET(V_ZRF_Suma_A,-1,4))</f>
        <v>0</v>
      </c>
      <c r="F11" s="206">
        <f ca="1">SUM(F$8:OFFSET(V_ZRF_Suma_A,-1,5))</f>
        <v>0</v>
      </c>
      <c r="G11" s="206">
        <f ca="1">SUM(G$8:OFFSET(V_ZRF_Suma_A,-1,6))</f>
        <v>0</v>
      </c>
      <c r="H11" s="206">
        <f ca="1">SUM(H$8:OFFSET(V_ZRF_Suma_A,-1,7))</f>
        <v>0</v>
      </c>
      <c r="I11" s="206">
        <f ca="1">SUM(I$8:OFFSET(V_ZRF_Suma_A,-1,8))</f>
        <v>0</v>
      </c>
      <c r="J11" s="206">
        <f ca="1">SUM(J$8:OFFSET(V_ZRF_Suma_A,-1,9))</f>
        <v>0</v>
      </c>
      <c r="K11" s="206">
        <f ca="1">SUM(K$8:OFFSET(V_ZRF_Suma_A,-1,10))</f>
        <v>0</v>
      </c>
      <c r="L11" s="206">
        <f ca="1">SUM(L$8:OFFSET(V_ZRF_Suma_A,-1,11))</f>
        <v>0</v>
      </c>
      <c r="M11" s="206">
        <f ca="1">SUM(M$8:OFFSET(V_ZRF_Suma_A,-1,12))</f>
        <v>0</v>
      </c>
      <c r="N11" s="206">
        <f ca="1">SUM(N$8:OFFSET(V_ZRF_Suma_A,-1,13))</f>
        <v>0</v>
      </c>
      <c r="O11" s="206">
        <f ca="1">SUM(O$8:OFFSET(V_ZRF_Suma_A,-1,14))</f>
        <v>0</v>
      </c>
      <c r="P11" s="206">
        <f ca="1">SUM(P$8:OFFSET(V_ZRF_Suma_A,-1,15))</f>
        <v>0</v>
      </c>
      <c r="Q11" s="206">
        <f ca="1">SUM(Q$8:OFFSET(V_ZRF_Suma_A,-1,16))</f>
        <v>0</v>
      </c>
      <c r="R11" s="206">
        <f ca="1">SUM(R$8:OFFSET(V_ZRF_Suma_A,-1,17))</f>
        <v>0</v>
      </c>
      <c r="S11" s="206">
        <f ca="1">SUM(S$8:OFFSET(V_ZRF_Suma_A,-1,18))</f>
        <v>0</v>
      </c>
      <c r="T11" s="206">
        <f ca="1">SUM(T$8:OFFSET(V_ZRF_Suma_A,-1,19))</f>
        <v>0</v>
      </c>
      <c r="U11" s="206">
        <f ca="1">SUM(U$8:OFFSET(V_ZRF_Suma_A,-1,20))</f>
        <v>0</v>
      </c>
      <c r="V11" s="206">
        <f ca="1">SUM(V$8:OFFSET(V_ZRF_Suma_A,-1,21))</f>
        <v>0</v>
      </c>
      <c r="W11" s="124"/>
      <c r="Y11" s="199" t="s">
        <v>264</v>
      </c>
    </row>
    <row r="12" spans="1:25" s="14" customFormat="1" ht="14.1" customHeight="1">
      <c r="A12" s="128" t="s">
        <v>0</v>
      </c>
      <c r="B12" s="600"/>
      <c r="C12" s="601"/>
      <c r="D12" s="601"/>
      <c r="E12" s="601"/>
      <c r="F12" s="601"/>
      <c r="G12" s="601"/>
      <c r="H12" s="601"/>
      <c r="I12" s="601"/>
      <c r="J12" s="601"/>
      <c r="K12" s="601"/>
      <c r="L12" s="601"/>
      <c r="M12" s="601"/>
      <c r="N12" s="601"/>
      <c r="O12" s="601"/>
      <c r="P12" s="602"/>
      <c r="W12" s="127"/>
      <c r="Y12" s="200" t="s">
        <v>265</v>
      </c>
    </row>
    <row r="13" spans="1:25" s="14" customFormat="1" ht="14.1" customHeight="1">
      <c r="A13" s="187" t="s">
        <v>309</v>
      </c>
      <c r="B13" s="37"/>
      <c r="C13" s="113"/>
      <c r="D13" s="120"/>
      <c r="E13" s="120"/>
      <c r="F13" s="120"/>
      <c r="G13" s="120"/>
      <c r="H13" s="120"/>
      <c r="I13" s="120"/>
      <c r="J13" s="120"/>
      <c r="K13" s="120"/>
      <c r="L13" s="120"/>
      <c r="M13" s="120"/>
      <c r="N13" s="120"/>
      <c r="O13" s="120"/>
      <c r="P13" s="120"/>
      <c r="Q13" s="120"/>
      <c r="R13" s="120"/>
      <c r="S13" s="120"/>
      <c r="T13" s="120"/>
      <c r="U13" s="120"/>
      <c r="V13" s="120"/>
      <c r="W13" s="116"/>
    </row>
    <row r="14" spans="1:25" s="14" customFormat="1" ht="14.1" customHeight="1">
      <c r="A14" s="187" t="s">
        <v>310</v>
      </c>
      <c r="B14" s="37"/>
      <c r="C14" s="113"/>
      <c r="D14" s="120"/>
      <c r="E14" s="120"/>
      <c r="F14" s="120"/>
      <c r="G14" s="120"/>
      <c r="H14" s="120"/>
      <c r="I14" s="120"/>
      <c r="J14" s="120"/>
      <c r="K14" s="120"/>
      <c r="L14" s="120"/>
      <c r="M14" s="120"/>
      <c r="N14" s="120"/>
      <c r="O14" s="120"/>
      <c r="P14" s="120"/>
      <c r="Q14" s="120"/>
      <c r="R14" s="120"/>
      <c r="S14" s="120"/>
      <c r="T14" s="120"/>
      <c r="U14" s="120"/>
      <c r="V14" s="120"/>
      <c r="W14" s="114"/>
    </row>
    <row r="15" spans="1:25" s="14" customFormat="1" ht="14.1" customHeight="1">
      <c r="A15" s="187" t="s">
        <v>7</v>
      </c>
      <c r="B15" s="37"/>
      <c r="C15" s="113"/>
      <c r="D15" s="120"/>
      <c r="E15" s="120"/>
      <c r="F15" s="120"/>
      <c r="G15" s="120"/>
      <c r="H15" s="120"/>
      <c r="I15" s="120"/>
      <c r="J15" s="120"/>
      <c r="K15" s="120"/>
      <c r="L15" s="120"/>
      <c r="M15" s="120"/>
      <c r="N15" s="120"/>
      <c r="O15" s="120"/>
      <c r="P15" s="120"/>
      <c r="Q15" s="120"/>
      <c r="R15" s="120"/>
      <c r="S15" s="120"/>
      <c r="T15" s="120"/>
      <c r="U15" s="120"/>
      <c r="V15" s="120"/>
      <c r="W15" s="114"/>
    </row>
    <row r="16" spans="1:25" s="14" customFormat="1" ht="14.1" customHeight="1">
      <c r="A16" s="589" t="s">
        <v>72</v>
      </c>
      <c r="B16" s="590"/>
      <c r="C16" s="590"/>
      <c r="D16" s="591"/>
      <c r="E16" s="206">
        <f ca="1">SUM(E13:OFFSET(V_ZRF_Suma_B,-1,4))</f>
        <v>0</v>
      </c>
      <c r="F16" s="206">
        <f ca="1">SUM(F13:OFFSET(V_ZRF_Suma_B,-1,5))</f>
        <v>0</v>
      </c>
      <c r="G16" s="206">
        <f ca="1">SUM(G13:OFFSET(V_ZRF_Suma_B,-1,6))</f>
        <v>0</v>
      </c>
      <c r="H16" s="206">
        <f ca="1">SUM(H13:OFFSET(V_ZRF_Suma_B,-1,7))</f>
        <v>0</v>
      </c>
      <c r="I16" s="206">
        <f ca="1">SUM(I13:OFFSET(V_ZRF_Suma_B,-1,8))</f>
        <v>0</v>
      </c>
      <c r="J16" s="206">
        <f ca="1">SUM(J13:OFFSET(V_ZRF_Suma_B,-1,9))</f>
        <v>0</v>
      </c>
      <c r="K16" s="206">
        <f ca="1">SUM(K13:OFFSET(V_ZRF_Suma_B,-1,10))</f>
        <v>0</v>
      </c>
      <c r="L16" s="206">
        <f ca="1">SUM(L13:OFFSET(V_ZRF_Suma_B,-1,11))</f>
        <v>0</v>
      </c>
      <c r="M16" s="206">
        <f ca="1">SUM(M13:OFFSET(V_ZRF_Suma_B,-1,12))</f>
        <v>0</v>
      </c>
      <c r="N16" s="206">
        <f ca="1">SUM(N13:OFFSET(V_ZRF_Suma_B,-1,13))</f>
        <v>0</v>
      </c>
      <c r="O16" s="206">
        <f ca="1">SUM(O13:OFFSET(V_ZRF_Suma_B,-1,14))</f>
        <v>0</v>
      </c>
      <c r="P16" s="206">
        <f ca="1">SUM(P13:OFFSET(V_ZRF_Suma_B,-1,15))</f>
        <v>0</v>
      </c>
      <c r="Q16" s="206">
        <f ca="1">SUM(Q13:OFFSET(V_ZRF_Suma_B,-1,16))</f>
        <v>0</v>
      </c>
      <c r="R16" s="206">
        <f ca="1">SUM(R13:OFFSET(V_ZRF_Suma_B,-1,17))</f>
        <v>0</v>
      </c>
      <c r="S16" s="206">
        <f ca="1">SUM(S13:OFFSET(V_ZRF_Suma_B,-1,18))</f>
        <v>0</v>
      </c>
      <c r="T16" s="206">
        <f ca="1">SUM(T13:OFFSET(V_ZRF_Suma_B,-1,19))</f>
        <v>0</v>
      </c>
      <c r="U16" s="206">
        <f ca="1">SUM(U13:OFFSET(V_ZRF_Suma_B,-1,20))</f>
        <v>0</v>
      </c>
      <c r="V16" s="206">
        <f ca="1">SUM(V13:OFFSET(V_ZRF_Suma_B,-1,21))</f>
        <v>0</v>
      </c>
      <c r="W16" s="124"/>
      <c r="Y16" s="199" t="s">
        <v>264</v>
      </c>
    </row>
    <row r="17" spans="1:25" s="14" customFormat="1" ht="14.1" customHeight="1">
      <c r="A17" s="128" t="s">
        <v>11</v>
      </c>
      <c r="B17" s="600"/>
      <c r="C17" s="601"/>
      <c r="D17" s="601"/>
      <c r="E17" s="601"/>
      <c r="F17" s="601"/>
      <c r="G17" s="601"/>
      <c r="H17" s="601"/>
      <c r="I17" s="601"/>
      <c r="J17" s="601"/>
      <c r="K17" s="601"/>
      <c r="L17" s="601"/>
      <c r="M17" s="601"/>
      <c r="N17" s="601"/>
      <c r="O17" s="601"/>
      <c r="P17" s="602"/>
      <c r="W17" s="127"/>
      <c r="Y17" s="200" t="s">
        <v>265</v>
      </c>
    </row>
    <row r="18" spans="1:25" s="14" customFormat="1" ht="14.1" customHeight="1">
      <c r="A18" s="187" t="s">
        <v>311</v>
      </c>
      <c r="B18" s="37"/>
      <c r="C18" s="113"/>
      <c r="D18" s="120"/>
      <c r="E18" s="120"/>
      <c r="F18" s="120"/>
      <c r="G18" s="120"/>
      <c r="H18" s="120"/>
      <c r="I18" s="120"/>
      <c r="J18" s="120"/>
      <c r="K18" s="120"/>
      <c r="L18" s="120"/>
      <c r="M18" s="120"/>
      <c r="N18" s="120"/>
      <c r="O18" s="120"/>
      <c r="P18" s="120"/>
      <c r="Q18" s="120"/>
      <c r="R18" s="120"/>
      <c r="S18" s="120"/>
      <c r="T18" s="120"/>
      <c r="U18" s="120"/>
      <c r="V18" s="120"/>
      <c r="W18" s="113"/>
    </row>
    <row r="19" spans="1:25" s="14" customFormat="1" ht="14.1" customHeight="1">
      <c r="A19" s="187" t="s">
        <v>312</v>
      </c>
      <c r="B19" s="133"/>
      <c r="C19" s="113"/>
      <c r="D19" s="120"/>
      <c r="E19" s="120"/>
      <c r="F19" s="120"/>
      <c r="G19" s="120"/>
      <c r="H19" s="120"/>
      <c r="I19" s="120"/>
      <c r="J19" s="120"/>
      <c r="K19" s="120"/>
      <c r="L19" s="120"/>
      <c r="M19" s="120"/>
      <c r="N19" s="120"/>
      <c r="O19" s="120"/>
      <c r="P19" s="120"/>
      <c r="Q19" s="120"/>
      <c r="R19" s="120"/>
      <c r="S19" s="120"/>
      <c r="T19" s="120"/>
      <c r="U19" s="120"/>
      <c r="V19" s="120"/>
      <c r="W19" s="113"/>
    </row>
    <row r="20" spans="1:25" s="14" customFormat="1" ht="14.1" customHeight="1">
      <c r="A20" s="187" t="s">
        <v>7</v>
      </c>
      <c r="B20" s="37"/>
      <c r="C20" s="113"/>
      <c r="D20" s="120"/>
      <c r="E20" s="120"/>
      <c r="F20" s="120"/>
      <c r="G20" s="120"/>
      <c r="H20" s="120"/>
      <c r="I20" s="120"/>
      <c r="J20" s="120"/>
      <c r="K20" s="120"/>
      <c r="L20" s="120"/>
      <c r="M20" s="120"/>
      <c r="N20" s="120"/>
      <c r="O20" s="120"/>
      <c r="P20" s="120"/>
      <c r="Q20" s="120"/>
      <c r="R20" s="120"/>
      <c r="S20" s="120"/>
      <c r="T20" s="120"/>
      <c r="U20" s="120"/>
      <c r="V20" s="120"/>
      <c r="W20" s="114"/>
    </row>
    <row r="21" spans="1:25" s="14" customFormat="1" ht="14.1" customHeight="1">
      <c r="A21" s="589" t="s">
        <v>73</v>
      </c>
      <c r="B21" s="590"/>
      <c r="C21" s="590"/>
      <c r="D21" s="591"/>
      <c r="E21" s="206">
        <f ca="1">SUM(E18:OFFSET(V_ZRF_Suma_C,-1,4))</f>
        <v>0</v>
      </c>
      <c r="F21" s="206">
        <f ca="1">SUM(F18:OFFSET(V_ZRF_Suma_C,-1,5))</f>
        <v>0</v>
      </c>
      <c r="G21" s="206">
        <f ca="1">SUM(G18:OFFSET(V_ZRF_Suma_C,-1,6))</f>
        <v>0</v>
      </c>
      <c r="H21" s="206">
        <f ca="1">SUM(H18:OFFSET(V_ZRF_Suma_C,-1,7))</f>
        <v>0</v>
      </c>
      <c r="I21" s="206">
        <f ca="1">SUM(I18:OFFSET(V_ZRF_Suma_C,-1,8))</f>
        <v>0</v>
      </c>
      <c r="J21" s="206">
        <f ca="1">SUM(J18:OFFSET(V_ZRF_Suma_C,-1,9))</f>
        <v>0</v>
      </c>
      <c r="K21" s="206">
        <f ca="1">SUM(K18:OFFSET(V_ZRF_Suma_C,-1,10))</f>
        <v>0</v>
      </c>
      <c r="L21" s="206">
        <f ca="1">SUM(L18:OFFSET(V_ZRF_Suma_C,-1,11))</f>
        <v>0</v>
      </c>
      <c r="M21" s="206">
        <f ca="1">SUM(M18:OFFSET(V_ZRF_Suma_C,-1,12))</f>
        <v>0</v>
      </c>
      <c r="N21" s="206">
        <f ca="1">SUM(N18:OFFSET(V_ZRF_Suma_C,-1,13))</f>
        <v>0</v>
      </c>
      <c r="O21" s="206">
        <f ca="1">SUM(O18:OFFSET(V_ZRF_Suma_C,-1,14))</f>
        <v>0</v>
      </c>
      <c r="P21" s="206">
        <f ca="1">SUM(P18:OFFSET(V_ZRF_Suma_C,-1,15))</f>
        <v>0</v>
      </c>
      <c r="Q21" s="206">
        <f ca="1">SUM(Q18:OFFSET(V_ZRF_Suma_C,-1,16))</f>
        <v>0</v>
      </c>
      <c r="R21" s="206">
        <f ca="1">SUM(R18:OFFSET(V_ZRF_Suma_C,-1,17))</f>
        <v>0</v>
      </c>
      <c r="S21" s="206">
        <f ca="1">SUM(S18:OFFSET(V_ZRF_Suma_C,-1,18))</f>
        <v>0</v>
      </c>
      <c r="T21" s="206">
        <f ca="1">SUM(T18:OFFSET(V_ZRF_Suma_C,-1,19))</f>
        <v>0</v>
      </c>
      <c r="U21" s="206">
        <f ca="1">SUM(U18:OFFSET(V_ZRF_Suma_C,-1,20))</f>
        <v>0</v>
      </c>
      <c r="V21" s="206">
        <f ca="1">SUM(V18:OFFSET(V_ZRF_Suma_C,-1,21))</f>
        <v>0</v>
      </c>
      <c r="W21" s="122"/>
      <c r="Y21" s="199" t="s">
        <v>264</v>
      </c>
    </row>
    <row r="22" spans="1:25" s="14" customFormat="1" ht="14.1" customHeight="1">
      <c r="A22" s="585" t="s">
        <v>74</v>
      </c>
      <c r="B22" s="586"/>
      <c r="C22" s="586"/>
      <c r="D22" s="587"/>
      <c r="E22" s="206">
        <f ca="1">SUM(OFFSET(V_ZRF_Suma_A,0,4),OFFSET(V_ZRF_Suma_B,0,4),OFFSET(V_ZRF_Suma_C,0,4))</f>
        <v>0</v>
      </c>
      <c r="F22" s="206">
        <f ca="1">SUM(OFFSET(V_ZRF_Suma_A,0,5),OFFSET(V_ZRF_Suma_B,0,5),OFFSET(V_ZRF_Suma_C,0,5))</f>
        <v>0</v>
      </c>
      <c r="G22" s="206">
        <f ca="1">SUM(OFFSET(V_ZRF_Suma_A,0,6),OFFSET(V_ZRF_Suma_B,0,6),OFFSET(V_ZRF_Suma_C,0,6))</f>
        <v>0</v>
      </c>
      <c r="H22" s="206">
        <f ca="1">SUM(OFFSET(V_ZRF_Suma_A,0,7),OFFSET(V_ZRF_Suma_B,0,7),OFFSET(V_ZRF_Suma_C,0,7))</f>
        <v>0</v>
      </c>
      <c r="I22" s="206">
        <f ca="1">SUM(OFFSET(V_ZRF_Suma_A,0,8),OFFSET(V_ZRF_Suma_B,0,8),OFFSET(V_ZRF_Suma_C,0,8))</f>
        <v>0</v>
      </c>
      <c r="J22" s="206">
        <f ca="1">SUM(OFFSET(V_ZRF_Suma_A,0,9),OFFSET(V_ZRF_Suma_B,0,9),OFFSET(V_ZRF_Suma_C,0,9))</f>
        <v>0</v>
      </c>
      <c r="K22" s="206">
        <f ca="1">SUM(OFFSET(V_ZRF_Suma_A,0,10),OFFSET(V_ZRF_Suma_B,0,10),OFFSET(V_ZRF_Suma_C,0,10))</f>
        <v>0</v>
      </c>
      <c r="L22" s="206">
        <f ca="1">SUM(OFFSET(V_ZRF_Suma_A,0,11),OFFSET(V_ZRF_Suma_B,0,11),OFFSET(V_ZRF_Suma_C,0,11))</f>
        <v>0</v>
      </c>
      <c r="M22" s="206">
        <f ca="1">SUM(OFFSET(V_ZRF_Suma_A,0,12),OFFSET(V_ZRF_Suma_B,0,12),OFFSET(V_ZRF_Suma_C,0,12))</f>
        <v>0</v>
      </c>
      <c r="N22" s="206">
        <f ca="1">SUM(OFFSET(V_ZRF_Suma_A,0,13),OFFSET(V_ZRF_Suma_B,0,13),OFFSET(V_ZRF_Suma_C,0,13))</f>
        <v>0</v>
      </c>
      <c r="O22" s="206">
        <f ca="1">SUM(OFFSET(V_ZRF_Suma_A,0,14),OFFSET(V_ZRF_Suma_B,0,14),OFFSET(V_ZRF_Suma_C,0,14))</f>
        <v>0</v>
      </c>
      <c r="P22" s="206">
        <f ca="1">SUM(OFFSET(V_ZRF_Suma_A,0,15),OFFSET(V_ZRF_Suma_B,0,15),OFFSET(V_ZRF_Suma_C,0,15))</f>
        <v>0</v>
      </c>
      <c r="Q22" s="206">
        <f ca="1">SUM(OFFSET(V_ZRF_Suma_A,0,16),OFFSET(V_ZRF_Suma_B,0,16),OFFSET(V_ZRF_Suma_C,0,16))</f>
        <v>0</v>
      </c>
      <c r="R22" s="206">
        <f ca="1">SUM(OFFSET(V_ZRF_Suma_A,0,17),OFFSET(V_ZRF_Suma_B,0,17),OFFSET(V_ZRF_Suma_C,0,17))</f>
        <v>0</v>
      </c>
      <c r="S22" s="206">
        <f ca="1">SUM(OFFSET(V_ZRF_Suma_A,0,18),OFFSET(V_ZRF_Suma_B,0,18),OFFSET(V_ZRF_Suma_C,0,18))</f>
        <v>0</v>
      </c>
      <c r="T22" s="206">
        <f ca="1">SUM(OFFSET(V_ZRF_Suma_A,0,19),OFFSET(V_ZRF_Suma_B,0,19),OFFSET(V_ZRF_Suma_C,0,19))</f>
        <v>0</v>
      </c>
      <c r="U22" s="206">
        <f ca="1">SUM(OFFSET(V_ZRF_Suma_A,0,20),OFFSET(V_ZRF_Suma_B,0,20),OFFSET(V_ZRF_Suma_C,0,20))</f>
        <v>0</v>
      </c>
      <c r="V22" s="206">
        <f ca="1">SUM(OFFSET(V_ZRF_Suma_A,0,21),OFFSET(V_ZRF_Suma_B,0,21),OFFSET(V_ZRF_Suma_C,0,21))</f>
        <v>0</v>
      </c>
      <c r="W22" s="122"/>
      <c r="Y22" s="200" t="s">
        <v>265</v>
      </c>
    </row>
    <row r="23" spans="1:25" s="14" customFormat="1" ht="14.1" customHeight="1">
      <c r="A23" s="128" t="s">
        <v>43</v>
      </c>
      <c r="B23" s="582" t="s">
        <v>77</v>
      </c>
      <c r="C23" s="583"/>
      <c r="D23" s="583"/>
      <c r="E23" s="583"/>
      <c r="F23" s="583"/>
      <c r="G23" s="583"/>
      <c r="H23" s="583"/>
      <c r="I23" s="583"/>
      <c r="J23" s="583"/>
      <c r="K23" s="583"/>
      <c r="L23" s="583"/>
      <c r="M23" s="583"/>
      <c r="N23" s="583"/>
      <c r="O23" s="583"/>
      <c r="P23" s="584"/>
      <c r="W23" s="242"/>
    </row>
    <row r="24" spans="1:25" s="14" customFormat="1" ht="14.1" customHeight="1">
      <c r="A24" s="187" t="s">
        <v>313</v>
      </c>
      <c r="B24" s="37"/>
      <c r="C24" s="113"/>
      <c r="D24" s="120"/>
      <c r="E24" s="120"/>
      <c r="F24" s="120"/>
      <c r="G24" s="120"/>
      <c r="H24" s="120"/>
      <c r="I24" s="120"/>
      <c r="J24" s="120"/>
      <c r="K24" s="120"/>
      <c r="L24" s="120"/>
      <c r="M24" s="120"/>
      <c r="N24" s="120"/>
      <c r="O24" s="120"/>
      <c r="P24" s="120"/>
      <c r="Q24" s="120"/>
      <c r="R24" s="120"/>
      <c r="S24" s="120"/>
      <c r="T24" s="120"/>
      <c r="U24" s="120"/>
      <c r="V24" s="120"/>
      <c r="W24" s="116"/>
    </row>
    <row r="25" spans="1:25" s="14" customFormat="1" ht="14.1" customHeight="1">
      <c r="A25" s="187" t="s">
        <v>314</v>
      </c>
      <c r="B25" s="37"/>
      <c r="C25" s="113"/>
      <c r="D25" s="120"/>
      <c r="E25" s="120"/>
      <c r="F25" s="120"/>
      <c r="G25" s="120"/>
      <c r="H25" s="120"/>
      <c r="I25" s="120"/>
      <c r="J25" s="120"/>
      <c r="K25" s="120"/>
      <c r="L25" s="120"/>
      <c r="M25" s="120"/>
      <c r="N25" s="120"/>
      <c r="O25" s="120"/>
      <c r="P25" s="120"/>
      <c r="Q25" s="120"/>
      <c r="R25" s="120"/>
      <c r="S25" s="120"/>
      <c r="T25" s="120"/>
      <c r="U25" s="120"/>
      <c r="V25" s="120"/>
      <c r="W25" s="113"/>
    </row>
    <row r="26" spans="1:25" s="14" customFormat="1" ht="14.1" customHeight="1">
      <c r="A26" s="187" t="s">
        <v>7</v>
      </c>
      <c r="B26" s="37"/>
      <c r="C26" s="113"/>
      <c r="D26" s="120"/>
      <c r="E26" s="120"/>
      <c r="F26" s="120"/>
      <c r="G26" s="120"/>
      <c r="H26" s="120"/>
      <c r="I26" s="120"/>
      <c r="J26" s="120"/>
      <c r="K26" s="120"/>
      <c r="L26" s="120"/>
      <c r="M26" s="120"/>
      <c r="N26" s="120"/>
      <c r="O26" s="120"/>
      <c r="P26" s="120"/>
      <c r="Q26" s="120"/>
      <c r="R26" s="120"/>
      <c r="S26" s="120"/>
      <c r="T26" s="120"/>
      <c r="U26" s="120"/>
      <c r="V26" s="120"/>
      <c r="W26" s="113"/>
    </row>
    <row r="27" spans="1:25" s="14" customFormat="1" ht="14.1" customHeight="1">
      <c r="A27" s="585" t="s">
        <v>75</v>
      </c>
      <c r="B27" s="586"/>
      <c r="C27" s="586"/>
      <c r="D27" s="587"/>
      <c r="E27" s="206">
        <f ca="1">SUM(E24:OFFSET(V_ZRF_Suma_II,-1,4))</f>
        <v>0</v>
      </c>
      <c r="F27" s="206">
        <f ca="1">SUM(F24:OFFSET(V_ZRF_Suma_II,-1,5))</f>
        <v>0</v>
      </c>
      <c r="G27" s="206">
        <f ca="1">SUM(G24:OFFSET(V_ZRF_Suma_II,-1,6))</f>
        <v>0</v>
      </c>
      <c r="H27" s="206">
        <f ca="1">SUM(H24:OFFSET(V_ZRF_Suma_II,-1,7))</f>
        <v>0</v>
      </c>
      <c r="I27" s="206">
        <f ca="1">SUM(I24:OFFSET(V_ZRF_Suma_II,-1,8))</f>
        <v>0</v>
      </c>
      <c r="J27" s="206">
        <f ca="1">SUM(J24:OFFSET(V_ZRF_Suma_II,-1,9))</f>
        <v>0</v>
      </c>
      <c r="K27" s="206">
        <f ca="1">SUM(K24:OFFSET(V_ZRF_Suma_II,-1,10))</f>
        <v>0</v>
      </c>
      <c r="L27" s="206">
        <f ca="1">SUM(L24:OFFSET(V_ZRF_Suma_II,-1,11))</f>
        <v>0</v>
      </c>
      <c r="M27" s="206">
        <f ca="1">SUM(M24:OFFSET(V_ZRF_Suma_II,-1,12))</f>
        <v>0</v>
      </c>
      <c r="N27" s="206">
        <f ca="1">SUM(N24:OFFSET(V_ZRF_Suma_II,-1,13))</f>
        <v>0</v>
      </c>
      <c r="O27" s="206">
        <f ca="1">SUM(O24:OFFSET(V_ZRF_Suma_II,-1,14))</f>
        <v>0</v>
      </c>
      <c r="P27" s="206">
        <f ca="1">SUM(P24:OFFSET(V_ZRF_Suma_II,-1,15))</f>
        <v>0</v>
      </c>
      <c r="Q27" s="206">
        <f ca="1">SUM(Q24:OFFSET(V_ZRF_Suma_II,-1,16))</f>
        <v>0</v>
      </c>
      <c r="R27" s="206">
        <f ca="1">SUM(R24:OFFSET(V_ZRF_Suma_II,-1,17))</f>
        <v>0</v>
      </c>
      <c r="S27" s="206">
        <f ca="1">SUM(S24:OFFSET(V_ZRF_Suma_II,-1,18))</f>
        <v>0</v>
      </c>
      <c r="T27" s="206">
        <f ca="1">SUM(T24:OFFSET(V_ZRF_Suma_II,-1,19))</f>
        <v>0</v>
      </c>
      <c r="U27" s="206">
        <f ca="1">SUM(U24:OFFSET(V_ZRF_Suma_II,-1,20))</f>
        <v>0</v>
      </c>
      <c r="V27" s="206">
        <f ca="1">SUM(V24:OFFSET(V_ZRF_Suma_II,-1,21))</f>
        <v>0</v>
      </c>
      <c r="W27" s="122"/>
      <c r="Y27" s="207" t="s">
        <v>264</v>
      </c>
    </row>
    <row r="28" spans="1:25" s="13" customFormat="1" ht="14.1" customHeight="1">
      <c r="A28" s="578" t="s">
        <v>151</v>
      </c>
      <c r="B28" s="588"/>
      <c r="C28" s="588"/>
      <c r="D28" s="579"/>
      <c r="E28" s="206">
        <f ca="1">SUM(OFFSET(V_ZRF_Suma_I,0,4),OFFSET(V_ZRF_Suma_II,0,4))</f>
        <v>0</v>
      </c>
      <c r="F28" s="206">
        <f ca="1">SUM(OFFSET(V_ZRF_Suma_I,0,5),OFFSET(V_ZRF_Suma_II,0,5))</f>
        <v>0</v>
      </c>
      <c r="G28" s="206">
        <f ca="1">SUM(OFFSET(V_ZRF_Suma_I,0,6),OFFSET(V_ZRF_Suma_II,0,6))</f>
        <v>0</v>
      </c>
      <c r="H28" s="206">
        <f ca="1">SUM(OFFSET(V_ZRF_Suma_I,0,7),OFFSET(V_ZRF_Suma_II,0,7))</f>
        <v>0</v>
      </c>
      <c r="I28" s="206">
        <f ca="1">SUM(OFFSET(V_ZRF_Suma_I,0,8),OFFSET(V_ZRF_Suma_II,0,8))</f>
        <v>0</v>
      </c>
      <c r="J28" s="206">
        <f ca="1">SUM(OFFSET(V_ZRF_Suma_I,0,9),OFFSET(V_ZRF_Suma_II,0,9))</f>
        <v>0</v>
      </c>
      <c r="K28" s="206">
        <f ca="1">SUM(OFFSET(V_ZRF_Suma_I,0,10),OFFSET(V_ZRF_Suma_II,0,10))</f>
        <v>0</v>
      </c>
      <c r="L28" s="206">
        <f ca="1">SUM(OFFSET(V_ZRF_Suma_I,0,11),OFFSET(V_ZRF_Suma_II,0,11))</f>
        <v>0</v>
      </c>
      <c r="M28" s="206">
        <f ca="1">SUM(OFFSET(V_ZRF_Suma_I,0,12),OFFSET(V_ZRF_Suma_II,0,12))</f>
        <v>0</v>
      </c>
      <c r="N28" s="206">
        <f ca="1">SUM(OFFSET(V_ZRF_Suma_I,0,13),OFFSET(V_ZRF_Suma_II,0,13))</f>
        <v>0</v>
      </c>
      <c r="O28" s="206">
        <f ca="1">SUM(OFFSET(V_ZRF_Suma_I,0,14),OFFSET(V_ZRF_Suma_II,0,14))</f>
        <v>0</v>
      </c>
      <c r="P28" s="206">
        <f ca="1">SUM(OFFSET(V_ZRF_Suma_I,0,15),OFFSET(V_ZRF_Suma_II,0,15))</f>
        <v>0</v>
      </c>
      <c r="Q28" s="206">
        <f ca="1">SUM(OFFSET(V_ZRF_Suma_I,0,16),OFFSET(V_ZRF_Suma_II,0,16))</f>
        <v>0</v>
      </c>
      <c r="R28" s="206">
        <f ca="1">SUM(OFFSET(V_ZRF_Suma_I,0,17),OFFSET(V_ZRF_Suma_II,0,17))</f>
        <v>0</v>
      </c>
      <c r="S28" s="206">
        <f ca="1">SUM(OFFSET(V_ZRF_Suma_I,0,18),OFFSET(V_ZRF_Suma_II,0,18))</f>
        <v>0</v>
      </c>
      <c r="T28" s="206">
        <f ca="1">SUM(OFFSET(V_ZRF_Suma_I,0,19),OFFSET(V_ZRF_Suma_II,0,19))</f>
        <v>0</v>
      </c>
      <c r="U28" s="206">
        <f ca="1">SUM(OFFSET(V_ZRF_Suma_I,0,20),OFFSET(V_ZRF_Suma_II,0,20))</f>
        <v>0</v>
      </c>
      <c r="V28" s="206">
        <f ca="1">SUM(OFFSET(V_ZRF_Suma_I,0,21),OFFSET(V_ZRF_Suma_II,0,21))</f>
        <v>0</v>
      </c>
      <c r="W28" s="123"/>
      <c r="Y28" s="200" t="s">
        <v>265</v>
      </c>
    </row>
    <row r="29" spans="1:25" s="13" customFormat="1" ht="30.75" customHeight="1">
      <c r="A29" s="129" t="s">
        <v>155</v>
      </c>
      <c r="B29" s="578" t="s">
        <v>303</v>
      </c>
      <c r="C29" s="579"/>
      <c r="D29" s="125"/>
      <c r="E29" s="206">
        <f ca="1">IF($D29&gt;0,SUMIF($W$8:OFFSET(V_ZRF_Suma_KK_operacji,0,22),$D29,E$8:OFFSET(V_ZRF_Suma_KK_operacji,0,4)),0)</f>
        <v>0</v>
      </c>
      <c r="F29" s="206">
        <f ca="1">IF($D29&gt;0,SUMIF($W$8:OFFSET(V_ZRF_Suma_KK_operacji,0,22),$D29,F$8:OFFSET(V_ZRF_Suma_KK_operacji,0,5)),0)</f>
        <v>0</v>
      </c>
      <c r="G29" s="206">
        <f ca="1">IF($D29&gt;0,SUMIF($W$8:OFFSET(V_ZRF_Suma_KK_operacji,0,22),$D29,G$8:OFFSET(V_ZRF_Suma_KK_operacji,0,6)),0)</f>
        <v>0</v>
      </c>
      <c r="H29" s="206">
        <f ca="1">IF($D29&gt;0,SUMIF($W$8:OFFSET(V_ZRF_Suma_KK_operacji,0,22),$D29,H$8:OFFSET(V_ZRF_Suma_KK_operacji,0,7)),0)</f>
        <v>0</v>
      </c>
      <c r="I29" s="206">
        <f ca="1">IF($D29&gt;0,SUMIF($W$8:OFFSET(V_ZRF_Suma_KK_operacji,0,22),$D29,I$8:OFFSET(V_ZRF_Suma_KK_operacji,0,8)),0)</f>
        <v>0</v>
      </c>
      <c r="J29" s="206">
        <f ca="1">IF($D29&gt;0,SUMIF($W$8:OFFSET(V_ZRF_Suma_KK_operacji,0,22),$D29,J$8:OFFSET(V_ZRF_Suma_KK_operacji,0,9)),0)</f>
        <v>0</v>
      </c>
      <c r="K29" s="206">
        <f ca="1">IF($D29&gt;0,SUMIF($W$8:OFFSET(V_ZRF_Suma_KK_operacji,0,22),$D29,K$8:OFFSET(V_ZRF_Suma_KK_operacji,0,10)),0)</f>
        <v>0</v>
      </c>
      <c r="L29" s="206">
        <f ca="1">IF($D29&gt;0,SUMIF($W$8:OFFSET(V_ZRF_Suma_KK_operacji,0,22),$D29,L$8:OFFSET(V_ZRF_Suma_KK_operacji,0,11)),0)</f>
        <v>0</v>
      </c>
      <c r="M29" s="206">
        <f ca="1">IF($D29&gt;0,SUMIF($W$8:OFFSET(V_ZRF_Suma_KK_operacji,0,22),$D29,M$8:OFFSET(V_ZRF_Suma_KK_operacji,0,12)),0)</f>
        <v>0</v>
      </c>
      <c r="N29" s="206">
        <f ca="1">IF($D29&gt;0,SUMIF($W$8:OFFSET(V_ZRF_Suma_KK_operacji,0,22),$D29,N$8:OFFSET(V_ZRF_Suma_KK_operacji,0,13)),0)</f>
        <v>0</v>
      </c>
      <c r="O29" s="206">
        <f ca="1">IF($D29&gt;0,SUMIF($W$8:OFFSET(V_ZRF_Suma_KK_operacji,0,22),$D29,O$8:OFFSET(V_ZRF_Suma_KK_operacji,0,14)),0)</f>
        <v>0</v>
      </c>
      <c r="P29" s="206">
        <f ca="1">IF($D29&gt;0,SUMIF($W$8:OFFSET(V_ZRF_Suma_KK_operacji,0,22),$D29,P$8:OFFSET(V_ZRF_Suma_KK_operacji,0,15)),0)</f>
        <v>0</v>
      </c>
      <c r="Q29" s="206">
        <f ca="1">IF($D29&gt;0,SUMIF($W$8:OFFSET(V_ZRF_Suma_KK_operacji,0,22),$D29,Q$8:OFFSET(V_ZRF_Suma_KK_operacji,0,16)),0)</f>
        <v>0</v>
      </c>
      <c r="R29" s="206">
        <f ca="1">IF($D29&gt;0,SUMIF($W$8:OFFSET(V_ZRF_Suma_KK_operacji,0,22),$D29,R$8:OFFSET(V_ZRF_Suma_KK_operacji,0,17)),0)</f>
        <v>0</v>
      </c>
      <c r="S29" s="206">
        <f ca="1">IF($D29&gt;0,SUMIF($W$8:OFFSET(V_ZRF_Suma_KK_operacji,0,22),$D29,S$8:OFFSET(V_ZRF_Suma_KK_operacji,0,18)),0)</f>
        <v>0</v>
      </c>
      <c r="T29" s="206">
        <f ca="1">IF($D29&gt;0,SUMIF($W$8:OFFSET(V_ZRF_Suma_KK_operacji,0,22),$D29,T$8:OFFSET(V_ZRF_Suma_KK_operacji,0,19)),0)</f>
        <v>0</v>
      </c>
      <c r="U29" s="206">
        <f ca="1">IF($D29&gt;0,SUMIF($W$8:OFFSET(V_ZRF_Suma_KK_operacji,0,22),$D29,U$8:OFFSET(V_ZRF_Suma_KK_operacji,0,20)),0)</f>
        <v>0</v>
      </c>
      <c r="V29" s="206">
        <f ca="1">IF($D29&gt;0,SUMIF($W$8:OFFSET(V_ZRF_Suma_KK_operacji,0,22),$D29,V$8:OFFSET(V_ZRF_Suma_KK_operacji,0,21)),0)</f>
        <v>0</v>
      </c>
      <c r="W29" s="118"/>
    </row>
    <row r="30" spans="1:25" s="13" customFormat="1" ht="33" customHeight="1">
      <c r="A30" s="129" t="s">
        <v>156</v>
      </c>
      <c r="B30" s="578" t="s">
        <v>303</v>
      </c>
      <c r="C30" s="579"/>
      <c r="D30" s="125"/>
      <c r="E30" s="206">
        <f ca="1">IF($D30&gt;0,SUMIF($W$8:OFFSET(V_ZRF_Suma_KK_operacji,0,22),$D30,E$8:OFFSET(V_ZRF_Suma_KK_operacji,0,4)),0)</f>
        <v>0</v>
      </c>
      <c r="F30" s="206">
        <f ca="1">IF($D30&gt;0,SUMIF($W$8:OFFSET(V_ZRF_Suma_KK_operacji,0,22),$D30,F$8:OFFSET(V_ZRF_Suma_KK_operacji,0,5)),0)</f>
        <v>0</v>
      </c>
      <c r="G30" s="206">
        <f ca="1">IF($D30&gt;0,SUMIF($W$8:OFFSET(V_ZRF_Suma_KK_operacji,0,22),$D30,G$8:OFFSET(V_ZRF_Suma_KK_operacji,0,6)),0)</f>
        <v>0</v>
      </c>
      <c r="H30" s="206">
        <f ca="1">IF($D30&gt;0,SUMIF($W$8:OFFSET(V_ZRF_Suma_KK_operacji,0,22),$D30,H$8:OFFSET(V_ZRF_Suma_KK_operacji,0,7)),0)</f>
        <v>0</v>
      </c>
      <c r="I30" s="206">
        <f ca="1">IF($D30&gt;0,SUMIF($W$8:OFFSET(V_ZRF_Suma_KK_operacji,0,22),$D30,I$8:OFFSET(V_ZRF_Suma_KK_operacji,0,8)),0)</f>
        <v>0</v>
      </c>
      <c r="J30" s="206">
        <f ca="1">IF($D30&gt;0,SUMIF($W$8:OFFSET(V_ZRF_Suma_KK_operacji,0,22),$D30,J$8:OFFSET(V_ZRF_Suma_KK_operacji,0,9)),0)</f>
        <v>0</v>
      </c>
      <c r="K30" s="206">
        <f ca="1">IF($D30&gt;0,SUMIF($W$8:OFFSET(V_ZRF_Suma_KK_operacji,0,22),$D30,K$8:OFFSET(V_ZRF_Suma_KK_operacji,0,10)),0)</f>
        <v>0</v>
      </c>
      <c r="L30" s="206">
        <f ca="1">IF($D30&gt;0,SUMIF($W$8:OFFSET(V_ZRF_Suma_KK_operacji,0,22),$D30,L$8:OFFSET(V_ZRF_Suma_KK_operacji,0,11)),0)</f>
        <v>0</v>
      </c>
      <c r="M30" s="206">
        <f ca="1">IF($D30&gt;0,SUMIF($W$8:OFFSET(V_ZRF_Suma_KK_operacji,0,22),$D30,M$8:OFFSET(V_ZRF_Suma_KK_operacji,0,12)),0)</f>
        <v>0</v>
      </c>
      <c r="N30" s="206">
        <f ca="1">IF($D30&gt;0,SUMIF($W$8:OFFSET(V_ZRF_Suma_KK_operacji,0,22),$D30,N$8:OFFSET(V_ZRF_Suma_KK_operacji,0,13)),0)</f>
        <v>0</v>
      </c>
      <c r="O30" s="206">
        <f ca="1">IF($D30&gt;0,SUMIF($W$8:OFFSET(V_ZRF_Suma_KK_operacji,0,22),$D30,O$8:OFFSET(V_ZRF_Suma_KK_operacji,0,14)),0)</f>
        <v>0</v>
      </c>
      <c r="P30" s="206">
        <f ca="1">IF($D30&gt;0,SUMIF($W$8:OFFSET(V_ZRF_Suma_KK_operacji,0,22),$D30,P$8:OFFSET(V_ZRF_Suma_KK_operacji,0,15)),0)</f>
        <v>0</v>
      </c>
      <c r="Q30" s="206">
        <f ca="1">IF($D30&gt;0,SUMIF($W$8:OFFSET(V_ZRF_Suma_KK_operacji,0,22),$D30,Q$8:OFFSET(V_ZRF_Suma_KK_operacji,0,16)),0)</f>
        <v>0</v>
      </c>
      <c r="R30" s="206">
        <f ca="1">IF($D30&gt;0,SUMIF($W$8:OFFSET(V_ZRF_Suma_KK_operacji,0,22),$D30,R$8:OFFSET(V_ZRF_Suma_KK_operacji,0,17)),0)</f>
        <v>0</v>
      </c>
      <c r="S30" s="206">
        <f ca="1">IF($D30&gt;0,SUMIF($W$8:OFFSET(V_ZRF_Suma_KK_operacji,0,22),$D30,S$8:OFFSET(V_ZRF_Suma_KK_operacji,0,18)),0)</f>
        <v>0</v>
      </c>
      <c r="T30" s="206">
        <f ca="1">IF($D30&gt;0,SUMIF($W$8:OFFSET(V_ZRF_Suma_KK_operacji,0,22),$D30,T$8:OFFSET(V_ZRF_Suma_KK_operacji,0,19)),0)</f>
        <v>0</v>
      </c>
      <c r="U30" s="206">
        <f ca="1">IF($D30&gt;0,SUMIF($W$8:OFFSET(V_ZRF_Suma_KK_operacji,0,22),$D30,U$8:OFFSET(V_ZRF_Suma_KK_operacji,0,20)),0)</f>
        <v>0</v>
      </c>
      <c r="V30" s="206">
        <f ca="1">IF($D30&gt;0,SUMIF($W$8:OFFSET(V_ZRF_Suma_KK_operacji,0,22),$D30,V$8:OFFSET(V_ZRF_Suma_KK_operacji,0,21)),0)</f>
        <v>0</v>
      </c>
      <c r="W30" s="118"/>
    </row>
    <row r="31" spans="1:25" s="13" customFormat="1" ht="20.25" customHeight="1">
      <c r="A31" s="87" t="s">
        <v>157</v>
      </c>
      <c r="B31" s="580" t="s">
        <v>303</v>
      </c>
      <c r="C31" s="581"/>
      <c r="D31" s="125"/>
      <c r="E31" s="206">
        <f ca="1">IF($D31&gt;0,SUMIF($W$8:OFFSET(V_ZRF_Suma_KK_operacji,0,22),$D31,E$8:OFFSET(V_ZRF_Suma_KK_operacji,0,4)),0)</f>
        <v>0</v>
      </c>
      <c r="F31" s="206">
        <f ca="1">IF($D31&gt;0,SUMIF($W$8:OFFSET(V_ZRF_Suma_KK_operacji,0,22),$D31,F$8:OFFSET(V_ZRF_Suma_KK_operacji,0,5)),0)</f>
        <v>0</v>
      </c>
      <c r="G31" s="206">
        <f ca="1">IF($D31&gt;0,SUMIF($W$8:OFFSET(V_ZRF_Suma_KK_operacji,0,22),$D31,G$8:OFFSET(V_ZRF_Suma_KK_operacji,0,6)),0)</f>
        <v>0</v>
      </c>
      <c r="H31" s="206">
        <f ca="1">IF($D31&gt;0,SUMIF($W$8:OFFSET(V_ZRF_Suma_KK_operacji,0,22),$D31,H$8:OFFSET(V_ZRF_Suma_KK_operacji,0,7)),0)</f>
        <v>0</v>
      </c>
      <c r="I31" s="206">
        <f ca="1">IF($D31&gt;0,SUMIF($W$8:OFFSET(V_ZRF_Suma_KK_operacji,0,22),$D31,I$8:OFFSET(V_ZRF_Suma_KK_operacji,0,8)),0)</f>
        <v>0</v>
      </c>
      <c r="J31" s="206">
        <f ca="1">IF($D31&gt;0,SUMIF($W$8:OFFSET(V_ZRF_Suma_KK_operacji,0,22),$D31,J$8:OFFSET(V_ZRF_Suma_KK_operacji,0,9)),0)</f>
        <v>0</v>
      </c>
      <c r="K31" s="206">
        <f ca="1">IF($D31&gt;0,SUMIF($W$8:OFFSET(V_ZRF_Suma_KK_operacji,0,22),$D31,K$8:OFFSET(V_ZRF_Suma_KK_operacji,0,10)),0)</f>
        <v>0</v>
      </c>
      <c r="L31" s="206">
        <f ca="1">IF($D31&gt;0,SUMIF($W$8:OFFSET(V_ZRF_Suma_KK_operacji,0,22),$D31,L$8:OFFSET(V_ZRF_Suma_KK_operacji,0,11)),0)</f>
        <v>0</v>
      </c>
      <c r="M31" s="206">
        <f ca="1">IF($D31&gt;0,SUMIF($W$8:OFFSET(V_ZRF_Suma_KK_operacji,0,22),$D31,M$8:OFFSET(V_ZRF_Suma_KK_operacji,0,12)),0)</f>
        <v>0</v>
      </c>
      <c r="N31" s="206">
        <f ca="1">IF($D31&gt;0,SUMIF($W$8:OFFSET(V_ZRF_Suma_KK_operacji,0,22),$D31,N$8:OFFSET(V_ZRF_Suma_KK_operacji,0,13)),0)</f>
        <v>0</v>
      </c>
      <c r="O31" s="206">
        <f ca="1">IF($D31&gt;0,SUMIF($W$8:OFFSET(V_ZRF_Suma_KK_operacji,0,22),$D31,O$8:OFFSET(V_ZRF_Suma_KK_operacji,0,14)),0)</f>
        <v>0</v>
      </c>
      <c r="P31" s="206">
        <f ca="1">IF($D31&gt;0,SUMIF($W$8:OFFSET(V_ZRF_Suma_KK_operacji,0,22),$D31,P$8:OFFSET(V_ZRF_Suma_KK_operacji,0,15)),0)</f>
        <v>0</v>
      </c>
      <c r="Q31" s="206">
        <f ca="1">IF($D31&gt;0,SUMIF($W$8:OFFSET(V_ZRF_Suma_KK_operacji,0,22),$D31,Q$8:OFFSET(V_ZRF_Suma_KK_operacji,0,16)),0)</f>
        <v>0</v>
      </c>
      <c r="R31" s="206">
        <f ca="1">IF($D31&gt;0,SUMIF($W$8:OFFSET(V_ZRF_Suma_KK_operacji,0,22),$D31,R$8:OFFSET(V_ZRF_Suma_KK_operacji,0,17)),0)</f>
        <v>0</v>
      </c>
      <c r="S31" s="206">
        <f ca="1">IF($D31&gt;0,SUMIF($W$8:OFFSET(V_ZRF_Suma_KK_operacji,0,22),$D31,S$8:OFFSET(V_ZRF_Suma_KK_operacji,0,18)),0)</f>
        <v>0</v>
      </c>
      <c r="T31" s="206">
        <f ca="1">IF($D31&gt;0,SUMIF($W$8:OFFSET(V_ZRF_Suma_KK_operacji,0,22),$D31,T$8:OFFSET(V_ZRF_Suma_KK_operacji,0,19)),0)</f>
        <v>0</v>
      </c>
      <c r="U31" s="206">
        <f ca="1">IF($D31&gt;0,SUMIF($W$8:OFFSET(V_ZRF_Suma_KK_operacji,0,22),$D31,U$8:OFFSET(V_ZRF_Suma_KK_operacji,0,20)),0)</f>
        <v>0</v>
      </c>
      <c r="V31" s="206">
        <f ca="1">IF($D31&gt;0,SUMIF($W$8:OFFSET(V_ZRF_Suma_KK_operacji,0,22),$D31,V$8:OFFSET(V_ZRF_Suma_KK_operacji,0,21)),0)</f>
        <v>0</v>
      </c>
      <c r="W31" s="118"/>
    </row>
    <row r="32" spans="1:25" s="12" customFormat="1" ht="33.75" customHeight="1">
      <c r="A32" s="603" t="s">
        <v>493</v>
      </c>
      <c r="B32" s="603"/>
      <c r="C32" s="603"/>
      <c r="D32" s="603"/>
      <c r="E32" s="603"/>
      <c r="F32" s="603"/>
      <c r="G32" s="603"/>
      <c r="H32" s="603"/>
      <c r="I32" s="603"/>
      <c r="J32" s="603"/>
      <c r="K32" s="603"/>
      <c r="L32" s="603"/>
      <c r="M32" s="603"/>
      <c r="N32" s="603"/>
      <c r="O32" s="603"/>
      <c r="P32" s="603"/>
      <c r="Q32" s="598"/>
      <c r="R32" s="598"/>
      <c r="S32" s="598"/>
      <c r="T32" s="598"/>
      <c r="U32" s="598"/>
      <c r="V32" s="598"/>
      <c r="W32" s="188"/>
      <c r="Y32" s="207" t="s">
        <v>264</v>
      </c>
    </row>
    <row r="33" spans="1:25" ht="24.75" customHeight="1">
      <c r="A33" s="599" t="s">
        <v>576</v>
      </c>
      <c r="B33" s="599"/>
      <c r="C33" s="599"/>
      <c r="D33" s="599"/>
      <c r="E33" s="599"/>
      <c r="F33" s="599"/>
      <c r="G33" s="599"/>
      <c r="H33" s="599"/>
      <c r="I33" s="599"/>
      <c r="J33" s="599"/>
      <c r="K33" s="599"/>
      <c r="L33" s="599"/>
      <c r="M33" s="599"/>
      <c r="N33" s="599"/>
      <c r="O33" s="599"/>
      <c r="P33" s="599"/>
      <c r="Q33" s="88"/>
      <c r="R33" s="88"/>
      <c r="S33" s="88"/>
      <c r="T33" s="88"/>
      <c r="U33" s="88"/>
      <c r="V33" s="88"/>
      <c r="W33" s="119"/>
      <c r="Y33" s="200" t="s">
        <v>265</v>
      </c>
    </row>
  </sheetData>
  <sheetProtection formatCells="0" formatColumns="0" formatRows="0" insertRows="0" deleteColumns="0" deleteRows="0" sort="0" autoFilter="0" pivotTables="0"/>
  <protectedRanges>
    <protectedRange password="8511" sqref="B3 B20:B27 W3 W20:W27 W6:W18 B6:B18 B5:W5 A2:A27 C6:P27 Q8:V11 Q13:V16 Q18:V22 Q24:V27" name="Zakres1_6_2"/>
    <protectedRange password="8511" sqref="C3:D4 E4:G4 C2:I2 E3:V3 K2:U2" name="Zakres1_6_2_1"/>
  </protectedRanges>
  <dataConsolidate/>
  <mergeCells count="37">
    <mergeCell ref="Q32:V32"/>
    <mergeCell ref="A33:P33"/>
    <mergeCell ref="B7:P7"/>
    <mergeCell ref="B12:P12"/>
    <mergeCell ref="B17:P17"/>
    <mergeCell ref="B23:P23"/>
    <mergeCell ref="A32:P32"/>
    <mergeCell ref="A21:D21"/>
    <mergeCell ref="A22:D22"/>
    <mergeCell ref="W2:W4"/>
    <mergeCell ref="B29:C29"/>
    <mergeCell ref="B30:C30"/>
    <mergeCell ref="B31:C31"/>
    <mergeCell ref="B6:P6"/>
    <mergeCell ref="A27:D27"/>
    <mergeCell ref="A28:D28"/>
    <mergeCell ref="N2:P2"/>
    <mergeCell ref="G2:G4"/>
    <mergeCell ref="A11:D11"/>
    <mergeCell ref="A16:D16"/>
    <mergeCell ref="Q2:S2"/>
    <mergeCell ref="T2:V2"/>
    <mergeCell ref="C2:C4"/>
    <mergeCell ref="D2:D4"/>
    <mergeCell ref="Q6:W6"/>
    <mergeCell ref="A1:V1"/>
    <mergeCell ref="H3:J3"/>
    <mergeCell ref="K3:M3"/>
    <mergeCell ref="N3:P3"/>
    <mergeCell ref="Q3:S3"/>
    <mergeCell ref="B2:B4"/>
    <mergeCell ref="A2:A4"/>
    <mergeCell ref="E2:E4"/>
    <mergeCell ref="F2:F4"/>
    <mergeCell ref="T3:V3"/>
    <mergeCell ref="H2:J2"/>
    <mergeCell ref="K2:M2"/>
  </mergeCells>
  <dataValidations disablePrompts="1" count="4">
    <dataValidation type="whole" operator="greaterThanOrEqual" allowBlank="1" showInputMessage="1" showErrorMessage="1" sqref="D29:D31 W7:W31">
      <formula1>1</formula1>
    </dataValidation>
    <dataValidation type="decimal" operator="greaterThanOrEqual" allowBlank="1" showInputMessage="1" showErrorMessage="1" sqref="D8:D10 D18:D20 D13:D15 D24:D26">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Y11 Y16 Y21 Y27 Y32"/>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Y12 Y17 Y22 Y28 Y33"/>
  </dataValidations>
  <printOptions horizontalCentered="1"/>
  <pageMargins left="0.23622047244094491" right="0.23622047244094491" top="0.74803149606299213" bottom="0.74803149606299213" header="0.31496062992125984" footer="0.31496062992125984"/>
  <pageSetup paperSize="9" scale="72" orientation="landscape" r:id="rId1"/>
  <headerFooter>
    <oddFooter>&amp;L&amp;9PROW 2014-2020_19.3/3/z&amp;R&amp;9Strona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view="pageBreakPreview" topLeftCell="A3" zoomScale="90" zoomScaleNormal="100" zoomScaleSheetLayoutView="90" workbookViewId="0">
      <selection activeCell="B3" sqref="B3"/>
    </sheetView>
  </sheetViews>
  <sheetFormatPr defaultColWidth="9.140625" defaultRowHeight="12.75"/>
  <cols>
    <col min="1" max="1" width="9.42578125" style="35" customWidth="1"/>
    <col min="2" max="2" width="42.42578125" style="35" customWidth="1"/>
    <col min="3" max="3" width="7.28515625" style="35" customWidth="1"/>
    <col min="4" max="4" width="10.28515625" style="35" customWidth="1"/>
    <col min="5" max="5" width="13.42578125" style="35" customWidth="1"/>
    <col min="6" max="6" width="17" style="35" customWidth="1"/>
    <col min="7" max="7" width="41.5703125" style="35" customWidth="1"/>
    <col min="8" max="8" width="12.42578125" style="35" customWidth="1"/>
    <col min="9" max="9" width="2.7109375" style="35" customWidth="1"/>
    <col min="10" max="10" width="8.7109375" style="35" customWidth="1"/>
    <col min="11" max="11" width="6.7109375" style="35" customWidth="1"/>
    <col min="12" max="12" width="19.5703125" style="35" customWidth="1"/>
    <col min="13" max="16384" width="9.140625" style="35"/>
  </cols>
  <sheetData>
    <row r="1" spans="1:12" ht="24" customHeight="1">
      <c r="A1" s="604" t="s">
        <v>128</v>
      </c>
      <c r="B1" s="604"/>
      <c r="C1" s="604"/>
      <c r="D1" s="604"/>
      <c r="E1" s="604"/>
      <c r="F1" s="604"/>
      <c r="G1" s="605"/>
      <c r="H1" s="248"/>
      <c r="I1" s="235"/>
      <c r="J1" s="235"/>
    </row>
    <row r="2" spans="1:12" ht="60" customHeight="1">
      <c r="A2" s="100" t="s">
        <v>315</v>
      </c>
      <c r="B2" s="100" t="s">
        <v>129</v>
      </c>
      <c r="C2" s="101" t="s">
        <v>34</v>
      </c>
      <c r="D2" s="101" t="s">
        <v>196</v>
      </c>
      <c r="E2" s="100" t="s">
        <v>130</v>
      </c>
      <c r="F2" s="100" t="s">
        <v>131</v>
      </c>
      <c r="G2" s="100" t="s">
        <v>132</v>
      </c>
      <c r="H2" s="130" t="s">
        <v>460</v>
      </c>
      <c r="I2" s="234"/>
      <c r="J2" s="234"/>
    </row>
    <row r="3" spans="1:12" s="132" customFormat="1" ht="14.1" customHeight="1">
      <c r="A3" s="100">
        <v>1</v>
      </c>
      <c r="B3" s="100">
        <v>2</v>
      </c>
      <c r="C3" s="100">
        <v>3</v>
      </c>
      <c r="D3" s="100">
        <v>4</v>
      </c>
      <c r="E3" s="100">
        <v>5</v>
      </c>
      <c r="F3" s="100">
        <v>6</v>
      </c>
      <c r="G3" s="100">
        <v>7</v>
      </c>
      <c r="H3" s="100">
        <v>8</v>
      </c>
      <c r="I3" s="236"/>
      <c r="J3" s="236"/>
    </row>
    <row r="4" spans="1:12" s="136" customFormat="1" ht="24" customHeight="1">
      <c r="A4" s="131"/>
      <c r="B4" s="135"/>
      <c r="C4" s="134"/>
      <c r="D4" s="137"/>
      <c r="E4" s="137"/>
      <c r="F4" s="208">
        <f>D4*E4</f>
        <v>0</v>
      </c>
      <c r="G4" s="99"/>
      <c r="H4" s="134"/>
      <c r="I4" s="237"/>
      <c r="J4" s="237"/>
    </row>
    <row r="5" spans="1:12" s="132" customFormat="1" ht="24" customHeight="1">
      <c r="A5" s="131"/>
      <c r="B5" s="135"/>
      <c r="C5" s="134"/>
      <c r="D5" s="137"/>
      <c r="E5" s="137"/>
      <c r="F5" s="208">
        <f t="shared" ref="F5:F12" si="0">D5*E5</f>
        <v>0</v>
      </c>
      <c r="G5" s="99"/>
      <c r="H5" s="134"/>
      <c r="I5" s="237"/>
      <c r="J5" s="237"/>
    </row>
    <row r="6" spans="1:12" s="132" customFormat="1" ht="24" customHeight="1">
      <c r="A6" s="131"/>
      <c r="B6" s="135"/>
      <c r="C6" s="134"/>
      <c r="D6" s="137"/>
      <c r="E6" s="137"/>
      <c r="F6" s="208">
        <f t="shared" si="0"/>
        <v>0</v>
      </c>
      <c r="G6" s="99"/>
      <c r="H6" s="134"/>
      <c r="I6" s="237"/>
      <c r="J6" s="237"/>
    </row>
    <row r="7" spans="1:12" s="132" customFormat="1" ht="24" customHeight="1">
      <c r="A7" s="131"/>
      <c r="B7" s="135"/>
      <c r="C7" s="134"/>
      <c r="D7" s="137"/>
      <c r="E7" s="137"/>
      <c r="F7" s="208">
        <f t="shared" si="0"/>
        <v>0</v>
      </c>
      <c r="G7" s="99"/>
      <c r="H7" s="134"/>
      <c r="I7" s="237"/>
      <c r="J7" s="237"/>
    </row>
    <row r="8" spans="1:12" s="132" customFormat="1" ht="24" customHeight="1">
      <c r="A8" s="131"/>
      <c r="B8" s="135"/>
      <c r="C8" s="134"/>
      <c r="D8" s="137"/>
      <c r="E8" s="137"/>
      <c r="F8" s="208">
        <f t="shared" si="0"/>
        <v>0</v>
      </c>
      <c r="G8" s="99"/>
      <c r="H8" s="134"/>
      <c r="I8" s="237"/>
      <c r="J8" s="237"/>
    </row>
    <row r="9" spans="1:12" s="132" customFormat="1" ht="24" customHeight="1">
      <c r="A9" s="131"/>
      <c r="B9" s="135"/>
      <c r="C9" s="134"/>
      <c r="D9" s="137"/>
      <c r="E9" s="137"/>
      <c r="F9" s="208">
        <f t="shared" si="0"/>
        <v>0</v>
      </c>
      <c r="G9" s="99"/>
      <c r="H9" s="134"/>
      <c r="I9" s="237"/>
      <c r="J9" s="237"/>
    </row>
    <row r="10" spans="1:12" s="132" customFormat="1" ht="24" customHeight="1">
      <c r="A10" s="131"/>
      <c r="B10" s="135"/>
      <c r="C10" s="134"/>
      <c r="D10" s="137"/>
      <c r="E10" s="137"/>
      <c r="F10" s="208">
        <f t="shared" si="0"/>
        <v>0</v>
      </c>
      <c r="G10" s="99"/>
      <c r="H10" s="134"/>
      <c r="I10" s="237"/>
      <c r="J10" s="237"/>
    </row>
    <row r="11" spans="1:12" s="132" customFormat="1" ht="24" customHeight="1">
      <c r="A11" s="131"/>
      <c r="B11" s="135"/>
      <c r="C11" s="134"/>
      <c r="D11" s="137"/>
      <c r="E11" s="137"/>
      <c r="F11" s="208">
        <f t="shared" si="0"/>
        <v>0</v>
      </c>
      <c r="G11" s="99"/>
      <c r="H11" s="134"/>
      <c r="I11" s="237"/>
      <c r="J11" s="237"/>
    </row>
    <row r="12" spans="1:12" s="138" customFormat="1" ht="24" customHeight="1">
      <c r="A12" s="131"/>
      <c r="B12" s="135"/>
      <c r="C12" s="134"/>
      <c r="D12" s="137"/>
      <c r="E12" s="137"/>
      <c r="F12" s="208">
        <f t="shared" si="0"/>
        <v>0</v>
      </c>
      <c r="G12" s="99"/>
      <c r="H12" s="134"/>
      <c r="I12" s="237"/>
      <c r="J12" s="237"/>
    </row>
    <row r="13" spans="1:12" ht="24" customHeight="1">
      <c r="A13" s="15"/>
      <c r="B13" s="15"/>
      <c r="C13" s="17"/>
      <c r="D13" s="17"/>
      <c r="E13" s="18" t="s">
        <v>133</v>
      </c>
      <c r="F13" s="209">
        <f ca="1">SUM(F4:OFFSET(VI_OR_Razem,-1,1))</f>
        <v>0</v>
      </c>
      <c r="G13" s="17"/>
      <c r="H13" s="16"/>
      <c r="I13" s="16"/>
      <c r="J13" s="16"/>
      <c r="L13" s="199" t="s">
        <v>264</v>
      </c>
    </row>
    <row r="14" spans="1:12" ht="0.75" customHeight="1">
      <c r="A14" s="15"/>
      <c r="B14" s="15"/>
      <c r="C14" s="17"/>
      <c r="D14" s="17"/>
      <c r="E14" s="18"/>
      <c r="F14" s="244"/>
      <c r="G14" s="17"/>
      <c r="H14" s="16"/>
      <c r="I14" s="16"/>
      <c r="J14" s="16"/>
      <c r="L14" s="199"/>
    </row>
    <row r="15" spans="1:12" ht="13.5" customHeight="1">
      <c r="A15" s="606" t="s">
        <v>316</v>
      </c>
      <c r="B15" s="606"/>
      <c r="C15" s="606"/>
      <c r="D15" s="606"/>
      <c r="E15" s="606"/>
      <c r="F15" s="606"/>
      <c r="G15" s="606"/>
      <c r="H15" s="606"/>
      <c r="I15" s="606"/>
      <c r="J15" s="19"/>
      <c r="L15" s="200" t="s">
        <v>265</v>
      </c>
    </row>
  </sheetData>
  <sheetProtection formatCells="0" formatRows="0" insertRows="0" deleteRows="0" sort="0" autoFilter="0" pivotTables="0"/>
  <mergeCells count="2">
    <mergeCell ref="A1:G1"/>
    <mergeCell ref="A15:I15"/>
  </mergeCells>
  <dataValidations disablePrompts="1" count="4">
    <dataValidation type="whole" operator="greaterThanOrEqual" allowBlank="1" showInputMessage="1" showErrorMessage="1" sqref="H4:J12">
      <formula1>1</formula1>
    </dataValidation>
    <dataValidation type="decimal" operator="greaterThanOrEqual" allowBlank="1" showInputMessage="1" showErrorMessage="1" sqref="D4:D12 F4:F14">
      <formula1>0</formula1>
    </dataValidation>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L13:L14"/>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L15"/>
  </dataValidations>
  <printOptions horizontalCentered="1"/>
  <pageMargins left="0.23622047244094491" right="0.23622047244094491" top="0.74803149606299213" bottom="0.74803149606299213" header="0.31496062992125984" footer="0.31496062992125984"/>
  <pageSetup paperSize="9" scale="94" orientation="landscape" r:id="rId1"/>
  <headerFooter>
    <oddFooter>&amp;L&amp;9PROW 2014-2020_19.3/3/z&amp;R&amp;9Strona &amp;P z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5"/>
  <dimension ref="A1:F33"/>
  <sheetViews>
    <sheetView showGridLines="0" view="pageBreakPreview" topLeftCell="A27" zoomScale="140" zoomScaleNormal="100" zoomScaleSheetLayoutView="140" zoomScalePageLayoutView="140" workbookViewId="0">
      <selection activeCell="B14" sqref="B14"/>
    </sheetView>
  </sheetViews>
  <sheetFormatPr defaultColWidth="9.140625" defaultRowHeight="12"/>
  <cols>
    <col min="1" max="1" width="4.7109375" style="1" customWidth="1"/>
    <col min="2" max="2" width="68.42578125" style="1" customWidth="1"/>
    <col min="3" max="4" width="14.7109375" style="1" customWidth="1"/>
    <col min="5" max="5" width="6.7109375" style="1" customWidth="1"/>
    <col min="6" max="16384" width="9.140625" style="1"/>
  </cols>
  <sheetData>
    <row r="1" spans="1:4" s="47" customFormat="1" ht="24" customHeight="1">
      <c r="A1" s="610" t="s">
        <v>134</v>
      </c>
      <c r="B1" s="610"/>
      <c r="C1" s="610"/>
      <c r="D1" s="610"/>
    </row>
    <row r="2" spans="1:4" s="47" customFormat="1" ht="30" customHeight="1">
      <c r="A2" s="481" t="s">
        <v>317</v>
      </c>
      <c r="B2" s="481"/>
      <c r="C2" s="611" t="s">
        <v>76</v>
      </c>
      <c r="D2" s="611"/>
    </row>
    <row r="3" spans="1:4" s="47" customFormat="1" ht="24" customHeight="1">
      <c r="A3" s="316" t="s">
        <v>16</v>
      </c>
      <c r="B3" s="318" t="s">
        <v>17</v>
      </c>
      <c r="C3" s="316" t="s">
        <v>192</v>
      </c>
      <c r="D3" s="316" t="s">
        <v>18</v>
      </c>
    </row>
    <row r="4" spans="1:4" s="47" customFormat="1" ht="24" customHeight="1">
      <c r="A4" s="316" t="s">
        <v>12</v>
      </c>
      <c r="B4" s="612" t="s">
        <v>136</v>
      </c>
      <c r="C4" s="612"/>
      <c r="D4" s="612"/>
    </row>
    <row r="5" spans="1:4" s="47" customFormat="1" ht="51.95" customHeight="1">
      <c r="A5" s="316" t="s">
        <v>19</v>
      </c>
      <c r="B5" s="383" t="s">
        <v>509</v>
      </c>
      <c r="C5" s="301" t="s">
        <v>76</v>
      </c>
      <c r="D5" s="348" t="str">
        <f>IF(C5="ND",0,"")</f>
        <v/>
      </c>
    </row>
    <row r="6" spans="1:4" s="47" customFormat="1" ht="51.95" customHeight="1">
      <c r="A6" s="316" t="s">
        <v>20</v>
      </c>
      <c r="B6" s="383" t="s">
        <v>508</v>
      </c>
      <c r="C6" s="301" t="s">
        <v>76</v>
      </c>
      <c r="D6" s="348" t="str">
        <f>IF(C6="ND",0,"")</f>
        <v/>
      </c>
    </row>
    <row r="7" spans="1:4" s="47" customFormat="1" ht="39.950000000000003" customHeight="1">
      <c r="A7" s="316" t="s">
        <v>21</v>
      </c>
      <c r="B7" s="318" t="s">
        <v>507</v>
      </c>
      <c r="C7" s="301" t="s">
        <v>76</v>
      </c>
      <c r="D7" s="348" t="str">
        <f>IF(C7="ND",0,"")</f>
        <v/>
      </c>
    </row>
    <row r="8" spans="1:4" s="47" customFormat="1" ht="24" customHeight="1">
      <c r="A8" s="317" t="s">
        <v>0</v>
      </c>
      <c r="B8" s="612" t="s">
        <v>3</v>
      </c>
      <c r="C8" s="612"/>
      <c r="D8" s="612"/>
    </row>
    <row r="9" spans="1:4" s="47" customFormat="1" ht="32.1" customHeight="1">
      <c r="A9" s="316" t="s">
        <v>22</v>
      </c>
      <c r="B9" s="318" t="s">
        <v>506</v>
      </c>
      <c r="C9" s="301" t="s">
        <v>76</v>
      </c>
      <c r="D9" s="348" t="str">
        <f t="shared" ref="D9:D18" si="0">IF(C9="ND",0,"")</f>
        <v/>
      </c>
    </row>
    <row r="10" spans="1:4" s="47" customFormat="1" ht="32.1" customHeight="1">
      <c r="A10" s="316" t="s">
        <v>23</v>
      </c>
      <c r="B10" s="318" t="s">
        <v>202</v>
      </c>
      <c r="C10" s="301" t="s">
        <v>76</v>
      </c>
      <c r="D10" s="348" t="str">
        <f t="shared" si="0"/>
        <v/>
      </c>
    </row>
    <row r="11" spans="1:4" s="47" customFormat="1" ht="39.950000000000003" customHeight="1">
      <c r="A11" s="316" t="s">
        <v>8</v>
      </c>
      <c r="B11" s="383" t="s">
        <v>577</v>
      </c>
      <c r="C11" s="301" t="s">
        <v>76</v>
      </c>
      <c r="D11" s="348" t="str">
        <f t="shared" si="0"/>
        <v/>
      </c>
    </row>
    <row r="12" spans="1:4" s="47" customFormat="1" ht="32.1" customHeight="1">
      <c r="A12" s="316" t="s">
        <v>24</v>
      </c>
      <c r="B12" s="318" t="s">
        <v>505</v>
      </c>
      <c r="C12" s="142" t="s">
        <v>76</v>
      </c>
      <c r="D12" s="348" t="str">
        <f t="shared" si="0"/>
        <v/>
      </c>
    </row>
    <row r="13" spans="1:4" s="47" customFormat="1" ht="74.099999999999994" customHeight="1">
      <c r="A13" s="316" t="s">
        <v>25</v>
      </c>
      <c r="B13" s="384" t="s">
        <v>212</v>
      </c>
      <c r="C13" s="142" t="s">
        <v>76</v>
      </c>
      <c r="D13" s="348" t="str">
        <f t="shared" si="0"/>
        <v/>
      </c>
    </row>
    <row r="14" spans="1:4" s="47" customFormat="1" ht="39.950000000000003" customHeight="1">
      <c r="A14" s="316" t="s">
        <v>41</v>
      </c>
      <c r="B14" s="383" t="s">
        <v>355</v>
      </c>
      <c r="C14" s="142" t="s">
        <v>76</v>
      </c>
      <c r="D14" s="348" t="str">
        <f t="shared" si="0"/>
        <v/>
      </c>
    </row>
    <row r="15" spans="1:4" s="47" customFormat="1" ht="39.950000000000003" customHeight="1">
      <c r="A15" s="316" t="s">
        <v>27</v>
      </c>
      <c r="B15" s="383" t="s">
        <v>504</v>
      </c>
      <c r="C15" s="301" t="s">
        <v>76</v>
      </c>
      <c r="D15" s="348" t="str">
        <f t="shared" si="0"/>
        <v/>
      </c>
    </row>
    <row r="16" spans="1:4" s="47" customFormat="1" ht="63.95" customHeight="1">
      <c r="A16" s="316" t="s">
        <v>28</v>
      </c>
      <c r="B16" s="383" t="s">
        <v>503</v>
      </c>
      <c r="C16" s="301" t="s">
        <v>76</v>
      </c>
      <c r="D16" s="348" t="str">
        <f t="shared" si="0"/>
        <v/>
      </c>
    </row>
    <row r="17" spans="1:6" s="47" customFormat="1" ht="63.95" customHeight="1">
      <c r="A17" s="316" t="s">
        <v>30</v>
      </c>
      <c r="B17" s="383" t="s">
        <v>502</v>
      </c>
      <c r="C17" s="301" t="s">
        <v>76</v>
      </c>
      <c r="D17" s="348" t="str">
        <f t="shared" si="0"/>
        <v/>
      </c>
    </row>
    <row r="18" spans="1:6" s="47" customFormat="1" ht="39.950000000000003" customHeight="1">
      <c r="A18" s="316" t="s">
        <v>47</v>
      </c>
      <c r="B18" s="318" t="s">
        <v>501</v>
      </c>
      <c r="C18" s="301" t="s">
        <v>76</v>
      </c>
      <c r="D18" s="348" t="str">
        <f t="shared" si="0"/>
        <v/>
      </c>
    </row>
    <row r="19" spans="1:6" s="47" customFormat="1" ht="51.95" customHeight="1">
      <c r="A19" s="316" t="s">
        <v>193</v>
      </c>
      <c r="B19" s="383" t="s">
        <v>500</v>
      </c>
      <c r="C19" s="452" t="s">
        <v>76</v>
      </c>
      <c r="D19" s="452"/>
    </row>
    <row r="20" spans="1:6" s="47" customFormat="1" ht="24" customHeight="1">
      <c r="A20" s="316" t="s">
        <v>210</v>
      </c>
      <c r="B20" s="189"/>
      <c r="C20" s="301" t="s">
        <v>76</v>
      </c>
      <c r="D20" s="349" t="str">
        <f>IF(B20&gt;"","Wpisz liczbę załączników","")</f>
        <v/>
      </c>
    </row>
    <row r="21" spans="1:6" s="143" customFormat="1" ht="24" customHeight="1">
      <c r="A21" s="141" t="s">
        <v>211</v>
      </c>
      <c r="B21" s="189"/>
      <c r="C21" s="301" t="s">
        <v>76</v>
      </c>
      <c r="D21" s="349" t="str">
        <f>IF(B21&gt;"","Wpisz liczbę załączników","")</f>
        <v/>
      </c>
    </row>
    <row r="22" spans="1:6" s="47" customFormat="1" ht="24" customHeight="1">
      <c r="A22" s="317" t="s">
        <v>11</v>
      </c>
      <c r="B22" s="492" t="s">
        <v>29</v>
      </c>
      <c r="C22" s="493"/>
      <c r="D22" s="494"/>
      <c r="F22" s="199" t="s">
        <v>264</v>
      </c>
    </row>
    <row r="23" spans="1:6" s="47" customFormat="1" ht="32.1" customHeight="1">
      <c r="A23" s="316" t="s">
        <v>15</v>
      </c>
      <c r="B23" s="318" t="s">
        <v>499</v>
      </c>
      <c r="C23" s="301" t="s">
        <v>76</v>
      </c>
      <c r="D23" s="348" t="str">
        <f>IF(C23="ND",0,"")</f>
        <v/>
      </c>
      <c r="F23" s="210" t="s">
        <v>265</v>
      </c>
    </row>
    <row r="24" spans="1:6" s="47" customFormat="1" ht="32.1" customHeight="1">
      <c r="A24" s="316" t="s">
        <v>112</v>
      </c>
      <c r="B24" s="318" t="s">
        <v>498</v>
      </c>
      <c r="C24" s="301" t="s">
        <v>76</v>
      </c>
      <c r="D24" s="348" t="str">
        <f>IF(C24="ND",0,"")</f>
        <v/>
      </c>
    </row>
    <row r="25" spans="1:6" s="47" customFormat="1" ht="156.75" customHeight="1">
      <c r="A25" s="316" t="s">
        <v>113</v>
      </c>
      <c r="B25" s="383" t="s">
        <v>497</v>
      </c>
      <c r="C25" s="301" t="s">
        <v>76</v>
      </c>
      <c r="D25" s="348" t="str">
        <f>IF(C25="ND",0,"")</f>
        <v/>
      </c>
    </row>
    <row r="26" spans="1:6" s="47" customFormat="1" ht="51" customHeight="1">
      <c r="A26" s="316" t="s">
        <v>114</v>
      </c>
      <c r="B26" s="383" t="s">
        <v>496</v>
      </c>
      <c r="C26" s="301" t="s">
        <v>76</v>
      </c>
      <c r="D26" s="348" t="str">
        <f>IF(C26="ND",0,"")</f>
        <v/>
      </c>
    </row>
    <row r="27" spans="1:6" s="47" customFormat="1" ht="24" customHeight="1">
      <c r="A27" s="317" t="s">
        <v>394</v>
      </c>
      <c r="B27" s="190" t="s">
        <v>13</v>
      </c>
      <c r="C27" s="301" t="s">
        <v>76</v>
      </c>
      <c r="D27" s="349" t="str">
        <f>IF(B27&gt;"","Wpisz liczbę załączników","")</f>
        <v>Wpisz liczbę załączników</v>
      </c>
    </row>
    <row r="28" spans="1:6" s="47" customFormat="1" ht="44.25" customHeight="1">
      <c r="A28" s="316" t="s">
        <v>115</v>
      </c>
      <c r="B28" s="350"/>
      <c r="C28" s="24"/>
      <c r="D28" s="349"/>
    </row>
    <row r="29" spans="1:6" s="143" customFormat="1" ht="24" customHeight="1">
      <c r="A29" s="141" t="s">
        <v>26</v>
      </c>
      <c r="B29" s="189"/>
      <c r="C29" s="24" t="str">
        <f>IF(B29&gt;"","TAK","")</f>
        <v/>
      </c>
      <c r="D29" s="349" t="str">
        <f>IF(B29&gt;"","Wpisz liczbę załączników","")</f>
        <v/>
      </c>
    </row>
    <row r="30" spans="1:6" s="47" customFormat="1" ht="24" customHeight="1">
      <c r="A30" s="609" t="s">
        <v>1</v>
      </c>
      <c r="B30" s="609"/>
      <c r="C30" s="609"/>
      <c r="D30" s="285">
        <f ca="1">SUM(D5:OFFSET(VII_Razem_liczba_zal,-1,1))</f>
        <v>0</v>
      </c>
      <c r="F30" s="199" t="s">
        <v>264</v>
      </c>
    </row>
    <row r="31" spans="1:6" s="47" customFormat="1" ht="0.75" customHeight="1">
      <c r="A31" s="613"/>
      <c r="B31" s="614"/>
      <c r="C31" s="614"/>
      <c r="D31" s="614"/>
      <c r="F31" s="210" t="s">
        <v>265</v>
      </c>
    </row>
    <row r="32" spans="1:6" s="47" customFormat="1" ht="92.25" customHeight="1">
      <c r="A32" s="607" t="s">
        <v>578</v>
      </c>
      <c r="B32" s="608"/>
      <c r="C32" s="608"/>
      <c r="D32" s="608"/>
    </row>
    <row r="33" spans="1:6" s="47" customFormat="1" ht="24" customHeight="1">
      <c r="A33" s="245"/>
      <c r="B33" s="243"/>
      <c r="C33" s="243"/>
      <c r="D33" s="243"/>
      <c r="F33" s="210"/>
    </row>
  </sheetData>
  <sheetProtection formatCells="0" formatRows="0" insertRows="0" deleteRows="0" sort="0" autoFilter="0" pivotTables="0"/>
  <protectedRanges>
    <protectedRange password="8511" sqref="B2 B1:D1" name="Zakres1_6_4"/>
    <protectedRange password="8511" sqref="A22 A17:B21 A9:B14 A28:A30 D19 D30 A6:B7 B24:B26" name="Zakres1_1_2_2_2"/>
    <protectedRange password="8511" sqref="A15:B16 A23:B23 A24:A26" name="Zakres1_1_2_2_1_3"/>
    <protectedRange password="8511" sqref="D2" name="Zakres1_1_2"/>
    <protectedRange password="8511" sqref="B31:B33" name="Zakres1_2_1_1_3_2"/>
    <protectedRange password="8511" sqref="D9:D18 D5:D7 D23:D26" name="Zakres1_1_2_2_1"/>
    <protectedRange password="8511" sqref="D20" name="Zakres1_1_2_2_1_1"/>
    <protectedRange password="8511" sqref="D21" name="Zakres1_1_2_2_1_1_1"/>
    <protectedRange password="8511" sqref="D27:D29" name="Zakres1_1_2_2_1_1_4"/>
  </protectedRanges>
  <mergeCells count="10">
    <mergeCell ref="C19:D19"/>
    <mergeCell ref="A32:D32"/>
    <mergeCell ref="A30:C30"/>
    <mergeCell ref="B22:D22"/>
    <mergeCell ref="A1:D1"/>
    <mergeCell ref="A2:B2"/>
    <mergeCell ref="C2:D2"/>
    <mergeCell ref="B4:D4"/>
    <mergeCell ref="B8:D8"/>
    <mergeCell ref="A31:D31"/>
  </mergeCells>
  <dataValidations disablePrompts="1" xWindow="810" yWindow="597" count="5">
    <dataValidation type="list" allowBlank="1" showInputMessage="1" showErrorMessage="1" sqref="C5:C7 C9:C21 C23:C27">
      <formula1>"(wybierz z listy),TAK,ND"</formula1>
    </dataValidation>
    <dataValidation type="list" allowBlank="1" showInputMessage="1" showErrorMessage="1" sqref="C2">
      <formula1>"(wybierz z listy),TAK,NIE"</formula1>
    </dataValidation>
    <dataValidation type="whole" operator="greaterThanOrEqual" allowBlank="1" showInputMessage="1" showErrorMessage="1" sqref="D5:D7 D20:D21 D9:D18 D23:D30">
      <formula1>0</formula1>
    </dataValidation>
    <dataValidation allowBlank="1" showInputMessage="1" showErrorMessage="1" promptTitle="Uwaga! Aby uzupełnić formułę..." prompt="...należy zaznaczyć aktywne komórki z wiersza poprzedzającego i przeciągnąć (przytrzymując kursorem myszy mały kwadracik w prawym dolnym rogu zaznaczonego obszaru) formułę do właściwego wiersza." sqref="F23 F31 F33"/>
    <dataValidation allowBlank="1" showInputMessage="1" showErrorMessage="1" promptTitle="Uwaga! Aby dodać wiersz..." prompt="...należy prawym klawiszem myszy kliknąć w numer wiersza znajdujący się PONIŻEJ tabeli (lub części tabeli), do której dodawany jest wiersz (jak wskazuje zielona strzałka) i wybrać Wstaw." sqref="F22 F30"/>
  </dataValidation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view="pageBreakPreview" topLeftCell="A10" zoomScale="160" zoomScaleNormal="115" zoomScaleSheetLayoutView="160" zoomScalePageLayoutView="145" workbookViewId="0">
      <selection activeCell="D17" sqref="D17"/>
    </sheetView>
  </sheetViews>
  <sheetFormatPr defaultColWidth="9.140625" defaultRowHeight="12.75"/>
  <cols>
    <col min="1" max="1" width="4.85546875" style="150" customWidth="1"/>
    <col min="2" max="2" width="4.7109375" style="150" customWidth="1"/>
    <col min="3" max="3" width="3.85546875" style="150" customWidth="1"/>
    <col min="4" max="4" width="36" style="149" customWidth="1"/>
    <col min="5" max="5" width="39.140625" style="149" customWidth="1"/>
    <col min="6" max="6" width="14.7109375" style="149" customWidth="1"/>
    <col min="7" max="7" width="2.28515625" style="149" customWidth="1"/>
    <col min="8" max="8" width="0.28515625" style="149" customWidth="1"/>
    <col min="9" max="16384" width="9.140625" style="149"/>
  </cols>
  <sheetData>
    <row r="1" spans="1:8" s="152" customFormat="1" ht="4.5" customHeight="1">
      <c r="G1" s="213"/>
    </row>
    <row r="2" spans="1:8" s="152" customFormat="1" ht="15.75" customHeight="1">
      <c r="A2" s="319" t="s">
        <v>378</v>
      </c>
      <c r="B2" s="616" t="s">
        <v>379</v>
      </c>
      <c r="C2" s="616"/>
      <c r="D2" s="616"/>
      <c r="E2" s="616"/>
      <c r="F2" s="616"/>
      <c r="G2" s="319"/>
    </row>
    <row r="3" spans="1:8" s="152" customFormat="1" ht="24" customHeight="1">
      <c r="A3" s="222" t="s">
        <v>19</v>
      </c>
      <c r="B3" s="617" t="s">
        <v>412</v>
      </c>
      <c r="C3" s="617"/>
      <c r="D3" s="617"/>
      <c r="E3" s="617"/>
      <c r="F3" s="617"/>
      <c r="G3" s="218"/>
    </row>
    <row r="4" spans="1:8" s="152" customFormat="1" ht="24" customHeight="1">
      <c r="A4" s="222" t="s">
        <v>20</v>
      </c>
      <c r="B4" s="617" t="s">
        <v>233</v>
      </c>
      <c r="C4" s="617"/>
      <c r="D4" s="617"/>
      <c r="E4" s="618"/>
      <c r="F4" s="211" t="str">
        <f>IF(III_IV!L88="TAK","TAK","NIE")</f>
        <v>NIE</v>
      </c>
      <c r="G4" s="155"/>
    </row>
    <row r="5" spans="1:8" s="152" customFormat="1" ht="24" customHeight="1">
      <c r="A5" s="156"/>
      <c r="B5" s="619" t="s">
        <v>413</v>
      </c>
      <c r="C5" s="619"/>
      <c r="D5" s="619"/>
      <c r="E5" s="620"/>
      <c r="F5" s="211" t="str">
        <f>IF(III_IV!L107="TAK","TAK","NIE")</f>
        <v>NIE</v>
      </c>
      <c r="G5" s="155"/>
    </row>
    <row r="6" spans="1:8" s="152" customFormat="1" ht="141" customHeight="1">
      <c r="A6" s="222" t="s">
        <v>21</v>
      </c>
      <c r="B6" s="615" t="s">
        <v>579</v>
      </c>
      <c r="C6" s="615"/>
      <c r="D6" s="615"/>
      <c r="E6" s="615"/>
      <c r="F6" s="615"/>
      <c r="G6" s="217"/>
    </row>
    <row r="7" spans="1:8" s="152" customFormat="1" ht="40.5" customHeight="1">
      <c r="A7" s="222" t="s">
        <v>22</v>
      </c>
      <c r="B7" s="615" t="s">
        <v>580</v>
      </c>
      <c r="C7" s="615"/>
      <c r="D7" s="615"/>
      <c r="E7" s="615"/>
      <c r="F7" s="615"/>
      <c r="G7" s="233"/>
    </row>
    <row r="8" spans="1:8" s="152" customFormat="1" ht="51" customHeight="1">
      <c r="A8" s="222" t="s">
        <v>23</v>
      </c>
      <c r="B8" s="615" t="s">
        <v>581</v>
      </c>
      <c r="C8" s="615"/>
      <c r="D8" s="615"/>
      <c r="E8" s="615"/>
      <c r="F8" s="615"/>
      <c r="G8" s="321"/>
    </row>
    <row r="9" spans="1:8" s="152" customFormat="1" ht="46.5" customHeight="1">
      <c r="A9" s="222" t="s">
        <v>8</v>
      </c>
      <c r="B9" s="615" t="s">
        <v>582</v>
      </c>
      <c r="C9" s="615"/>
      <c r="D9" s="615"/>
      <c r="E9" s="615"/>
      <c r="F9" s="615"/>
      <c r="G9" s="321"/>
    </row>
    <row r="10" spans="1:8" s="152" customFormat="1" ht="17.25" customHeight="1">
      <c r="A10" s="222" t="s">
        <v>395</v>
      </c>
      <c r="B10" s="615" t="s">
        <v>583</v>
      </c>
      <c r="C10" s="615"/>
      <c r="D10" s="615"/>
      <c r="E10" s="615"/>
      <c r="F10" s="615"/>
      <c r="G10" s="321"/>
    </row>
    <row r="11" spans="1:8" s="152" customFormat="1" ht="15" customHeight="1">
      <c r="A11" s="222" t="s">
        <v>41</v>
      </c>
      <c r="B11" s="622" t="s">
        <v>213</v>
      </c>
      <c r="C11" s="622"/>
      <c r="D11" s="622"/>
      <c r="E11" s="622"/>
      <c r="F11" s="622"/>
      <c r="G11" s="321"/>
    </row>
    <row r="12" spans="1:8" s="152" customFormat="1" ht="25.5" customHeight="1">
      <c r="A12" s="222" t="s">
        <v>410</v>
      </c>
      <c r="B12" s="615" t="s">
        <v>425</v>
      </c>
      <c r="C12" s="615"/>
      <c r="D12" s="615"/>
      <c r="E12" s="615"/>
      <c r="F12" s="615"/>
      <c r="G12" s="321"/>
    </row>
    <row r="13" spans="1:8" s="152" customFormat="1" ht="37.5" customHeight="1">
      <c r="A13" s="222" t="s">
        <v>411</v>
      </c>
      <c r="B13" s="615" t="s">
        <v>584</v>
      </c>
      <c r="C13" s="615"/>
      <c r="D13" s="615"/>
      <c r="E13" s="615"/>
      <c r="F13" s="615"/>
      <c r="G13" s="321"/>
    </row>
    <row r="14" spans="1:8" s="152" customFormat="1" ht="33.75" customHeight="1">
      <c r="A14" s="221">
        <v>1</v>
      </c>
      <c r="B14" s="621" t="s">
        <v>585</v>
      </c>
      <c r="C14" s="621"/>
      <c r="D14" s="621"/>
      <c r="E14" s="621"/>
      <c r="F14" s="621"/>
      <c r="G14" s="321"/>
    </row>
    <row r="15" spans="1:8" s="152" customFormat="1" ht="6" customHeight="1">
      <c r="A15" s="222"/>
      <c r="B15" s="320"/>
      <c r="C15" s="320"/>
      <c r="D15" s="320"/>
      <c r="E15" s="320"/>
      <c r="F15" s="320"/>
      <c r="G15" s="321"/>
    </row>
    <row r="16" spans="1:8" s="152" customFormat="1" ht="60" customHeight="1">
      <c r="A16" s="261"/>
      <c r="B16" s="261"/>
      <c r="C16" s="261"/>
      <c r="D16" s="212"/>
      <c r="E16" s="212"/>
      <c r="F16" s="261"/>
      <c r="G16" s="321"/>
      <c r="H16" s="268"/>
    </row>
    <row r="17" spans="1:7" s="152" customFormat="1" ht="27.75" customHeight="1">
      <c r="A17" s="261"/>
      <c r="B17" s="261"/>
      <c r="C17" s="261"/>
      <c r="D17" s="214" t="s">
        <v>320</v>
      </c>
      <c r="E17" s="214" t="s">
        <v>531</v>
      </c>
      <c r="F17" s="261"/>
      <c r="G17" s="321"/>
    </row>
    <row r="18" spans="1:7" s="152" customFormat="1" ht="18" customHeight="1">
      <c r="A18" s="261"/>
      <c r="B18" s="261"/>
      <c r="C18" s="261"/>
      <c r="D18" s="261"/>
      <c r="E18" s="261"/>
      <c r="F18" s="261"/>
      <c r="G18" s="321"/>
    </row>
    <row r="19" spans="1:7" s="153" customFormat="1" ht="30" customHeight="1">
      <c r="A19" s="154"/>
      <c r="B19" s="154"/>
      <c r="C19" s="154"/>
      <c r="D19" s="304"/>
      <c r="E19" s="304"/>
      <c r="F19" s="304"/>
      <c r="G19" s="304"/>
    </row>
    <row r="20" spans="1:7" ht="18" customHeight="1"/>
  </sheetData>
  <sheetProtection formatCells="0" formatRows="0" insertRows="0" deleteRows="0"/>
  <mergeCells count="13">
    <mergeCell ref="B14:F14"/>
    <mergeCell ref="B8:F8"/>
    <mergeCell ref="B9:F9"/>
    <mergeCell ref="B10:F10"/>
    <mergeCell ref="B11:F11"/>
    <mergeCell ref="B12:F12"/>
    <mergeCell ref="B13:F13"/>
    <mergeCell ref="B7:F7"/>
    <mergeCell ref="B2:F2"/>
    <mergeCell ref="B3:F3"/>
    <mergeCell ref="B4:E4"/>
    <mergeCell ref="B5:E5"/>
    <mergeCell ref="B6:F6"/>
  </mergeCells>
  <dataValidations disablePrompts="1" count="1">
    <dataValidation type="list" allowBlank="1" showInputMessage="1" showErrorMessage="1" errorTitle="Błąd!" error="Wartość TAK albo NIE jest automatycznie &quot;zaciągana&quot; z odpowiedniego pola w sekcji IV" promptTitle="Uwaga!" prompt="Wartość TAK albo NIE jest automatycznie &quot;zaciągana&quot; z odpowiedniego pola w sekcji IV" sqref="F4:F5">
      <formula1>"TAK,NIE"</formula1>
    </dataValidation>
  </dataValidation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0"/>
  <sheetViews>
    <sheetView showGridLines="0" view="pageBreakPreview" topLeftCell="A31" zoomScale="120" zoomScaleNormal="115" zoomScaleSheetLayoutView="120" zoomScalePageLayoutView="145" workbookViewId="0">
      <selection activeCell="B22" sqref="B22:I22"/>
    </sheetView>
  </sheetViews>
  <sheetFormatPr defaultColWidth="9.140625" defaultRowHeight="12.75"/>
  <cols>
    <col min="1" max="1" width="5.5703125" style="150" customWidth="1"/>
    <col min="2" max="2" width="4.7109375" style="150" customWidth="1"/>
    <col min="3" max="3" width="3.85546875" style="150" customWidth="1"/>
    <col min="4" max="4" width="21" style="149" customWidth="1"/>
    <col min="5" max="5" width="25" style="149" customWidth="1"/>
    <col min="6" max="6" width="6.7109375" style="149" customWidth="1"/>
    <col min="7" max="7" width="12" style="149" customWidth="1"/>
    <col min="8" max="8" width="9.7109375" style="149" customWidth="1"/>
    <col min="9" max="9" width="10" style="149" customWidth="1"/>
    <col min="10" max="10" width="1" style="149" customWidth="1"/>
    <col min="11" max="11" width="6.7109375" style="149" customWidth="1"/>
    <col min="12" max="16384" width="9.140625" style="149"/>
  </cols>
  <sheetData>
    <row r="1" spans="1:32" s="152" customFormat="1" ht="12" customHeight="1">
      <c r="H1" s="625" t="s">
        <v>119</v>
      </c>
      <c r="I1" s="626"/>
      <c r="J1" s="333"/>
    </row>
    <row r="2" spans="1:32" s="152" customFormat="1" ht="12.75" customHeight="1">
      <c r="A2" s="622"/>
      <c r="B2" s="622"/>
      <c r="C2" s="622"/>
      <c r="D2" s="260"/>
      <c r="E2" s="260"/>
      <c r="F2" s="260"/>
      <c r="G2" s="260"/>
      <c r="H2" s="260"/>
      <c r="I2" s="260"/>
      <c r="J2" s="333"/>
    </row>
    <row r="3" spans="1:32" s="152" customFormat="1" ht="72" customHeight="1">
      <c r="A3" s="628" t="s">
        <v>586</v>
      </c>
      <c r="B3" s="628"/>
      <c r="C3" s="628"/>
      <c r="D3" s="628"/>
      <c r="E3" s="628"/>
      <c r="F3" s="628"/>
      <c r="G3" s="628"/>
      <c r="H3" s="628"/>
      <c r="I3" s="628"/>
      <c r="J3" s="333"/>
    </row>
    <row r="4" spans="1:32" s="152" customFormat="1" ht="7.5" customHeight="1">
      <c r="A4" s="332"/>
      <c r="B4" s="627"/>
      <c r="C4" s="627"/>
      <c r="D4" s="627"/>
      <c r="E4" s="627"/>
      <c r="F4" s="333"/>
      <c r="G4" s="333"/>
      <c r="H4" s="333"/>
      <c r="I4" s="333"/>
      <c r="J4" s="333"/>
    </row>
    <row r="5" spans="1:32" s="152" customFormat="1" ht="9.75" hidden="1" customHeight="1">
      <c r="A5" s="332"/>
      <c r="B5" s="425"/>
      <c r="C5" s="627"/>
      <c r="D5" s="627"/>
      <c r="E5" s="627"/>
      <c r="F5" s="333"/>
      <c r="G5" s="333"/>
      <c r="H5" s="333"/>
      <c r="I5" s="333"/>
      <c r="J5" s="333"/>
    </row>
    <row r="6" spans="1:32" s="152" customFormat="1" ht="9.75" customHeight="1">
      <c r="A6" s="630" t="s">
        <v>400</v>
      </c>
      <c r="B6" s="630"/>
      <c r="C6" s="630"/>
      <c r="D6" s="630"/>
      <c r="E6" s="630"/>
      <c r="F6" s="630"/>
      <c r="G6" s="630"/>
      <c r="H6" s="630"/>
      <c r="I6" s="630"/>
      <c r="J6" s="630"/>
    </row>
    <row r="7" spans="1:32" s="152" customFormat="1" ht="103.5" customHeight="1">
      <c r="A7" s="631" t="s">
        <v>608</v>
      </c>
      <c r="B7" s="631"/>
      <c r="C7" s="631"/>
      <c r="D7" s="631"/>
      <c r="E7" s="631"/>
      <c r="F7" s="631"/>
      <c r="G7" s="631"/>
      <c r="H7" s="631"/>
      <c r="I7" s="631"/>
      <c r="J7" s="327"/>
    </row>
    <row r="8" spans="1:32" s="152" customFormat="1" ht="28.5" customHeight="1">
      <c r="A8" s="222" t="s">
        <v>380</v>
      </c>
      <c r="B8" s="615" t="s">
        <v>547</v>
      </c>
      <c r="C8" s="615"/>
      <c r="D8" s="615"/>
      <c r="E8" s="615"/>
      <c r="F8" s="615"/>
      <c r="G8" s="615"/>
      <c r="H8" s="615"/>
      <c r="I8" s="615"/>
      <c r="J8" s="260"/>
    </row>
    <row r="9" spans="1:32" s="152" customFormat="1" ht="28.5" customHeight="1">
      <c r="A9" s="222" t="s">
        <v>381</v>
      </c>
      <c r="B9" s="615" t="s">
        <v>523</v>
      </c>
      <c r="C9" s="615"/>
      <c r="D9" s="615"/>
      <c r="E9" s="615"/>
      <c r="F9" s="615"/>
      <c r="G9" s="615"/>
      <c r="H9" s="615"/>
      <c r="I9" s="615"/>
      <c r="J9" s="260"/>
    </row>
    <row r="10" spans="1:32" s="152" customFormat="1" ht="36" customHeight="1">
      <c r="A10" s="222" t="s">
        <v>382</v>
      </c>
      <c r="B10" s="615" t="s">
        <v>522</v>
      </c>
      <c r="C10" s="615"/>
      <c r="D10" s="615"/>
      <c r="E10" s="615"/>
      <c r="F10" s="615"/>
      <c r="G10" s="615"/>
      <c r="H10" s="615"/>
      <c r="I10" s="615"/>
      <c r="J10" s="215"/>
    </row>
    <row r="11" spans="1:32" s="152" customFormat="1" ht="34.5" customHeight="1">
      <c r="A11" s="222" t="s">
        <v>383</v>
      </c>
      <c r="B11" s="615" t="s">
        <v>548</v>
      </c>
      <c r="C11" s="615"/>
      <c r="D11" s="615"/>
      <c r="E11" s="615"/>
      <c r="F11" s="615"/>
      <c r="G11" s="615"/>
      <c r="H11" s="615"/>
      <c r="I11" s="615"/>
      <c r="J11" s="215"/>
    </row>
    <row r="12" spans="1:32" s="152" customFormat="1" ht="126.75" customHeight="1">
      <c r="A12" s="222" t="s">
        <v>384</v>
      </c>
      <c r="B12" s="615" t="s">
        <v>587</v>
      </c>
      <c r="C12" s="615"/>
      <c r="D12" s="615"/>
      <c r="E12" s="615"/>
      <c r="F12" s="615"/>
      <c r="G12" s="615"/>
      <c r="H12" s="615"/>
      <c r="I12" s="615"/>
      <c r="J12" s="215"/>
    </row>
    <row r="13" spans="1:32" s="293" customFormat="1" ht="20.25" customHeight="1">
      <c r="A13" s="351" t="s">
        <v>465</v>
      </c>
      <c r="B13" s="624" t="s">
        <v>464</v>
      </c>
      <c r="C13" s="629"/>
      <c r="D13" s="629"/>
      <c r="E13" s="629"/>
      <c r="F13" s="629"/>
      <c r="G13" s="629"/>
      <c r="H13" s="629"/>
      <c r="I13" s="629"/>
      <c r="J13" s="629"/>
      <c r="K13" s="629"/>
      <c r="L13" s="629"/>
      <c r="M13" s="629"/>
      <c r="N13" s="629"/>
      <c r="O13" s="629"/>
      <c r="P13" s="629"/>
      <c r="Q13" s="629"/>
      <c r="R13" s="629"/>
      <c r="S13" s="629"/>
      <c r="T13" s="629"/>
      <c r="U13" s="629"/>
      <c r="V13" s="629"/>
      <c r="W13" s="629"/>
      <c r="X13" s="629"/>
      <c r="Y13" s="629"/>
      <c r="Z13" s="629"/>
      <c r="AA13" s="629"/>
      <c r="AB13" s="629"/>
      <c r="AC13" s="629"/>
      <c r="AD13" s="629"/>
      <c r="AE13" s="629"/>
      <c r="AF13" s="292"/>
    </row>
    <row r="14" spans="1:32" s="295" customFormat="1" ht="51.75" customHeight="1">
      <c r="A14" s="351" t="s">
        <v>466</v>
      </c>
      <c r="B14" s="624" t="s">
        <v>549</v>
      </c>
      <c r="C14" s="624"/>
      <c r="D14" s="624"/>
      <c r="E14" s="624"/>
      <c r="F14" s="624"/>
      <c r="G14" s="624"/>
      <c r="H14" s="624"/>
      <c r="I14" s="624"/>
      <c r="J14" s="352"/>
      <c r="K14" s="294"/>
    </row>
    <row r="15" spans="1:32" s="295" customFormat="1" ht="93" customHeight="1">
      <c r="A15" s="351" t="s">
        <v>467</v>
      </c>
      <c r="B15" s="624" t="s">
        <v>527</v>
      </c>
      <c r="C15" s="624"/>
      <c r="D15" s="624"/>
      <c r="E15" s="624"/>
      <c r="F15" s="624"/>
      <c r="G15" s="624"/>
      <c r="H15" s="624"/>
      <c r="I15" s="624"/>
      <c r="J15" s="352"/>
      <c r="K15" s="294"/>
    </row>
    <row r="16" spans="1:32" s="152" customFormat="1" ht="31.5" customHeight="1">
      <c r="A16" s="222" t="s">
        <v>468</v>
      </c>
      <c r="B16" s="615" t="s">
        <v>478</v>
      </c>
      <c r="C16" s="615"/>
      <c r="D16" s="615"/>
      <c r="E16" s="615"/>
      <c r="F16" s="615"/>
      <c r="G16" s="615"/>
      <c r="H16" s="615"/>
      <c r="I16" s="615"/>
      <c r="J16" s="260"/>
    </row>
    <row r="17" spans="1:32" s="152" customFormat="1" ht="34.5" customHeight="1">
      <c r="A17" s="222" t="s">
        <v>471</v>
      </c>
      <c r="B17" s="615" t="s">
        <v>550</v>
      </c>
      <c r="C17" s="615"/>
      <c r="D17" s="615"/>
      <c r="E17" s="615"/>
      <c r="F17" s="615"/>
      <c r="G17" s="615"/>
      <c r="H17" s="615"/>
      <c r="I17" s="615"/>
      <c r="J17" s="260"/>
    </row>
    <row r="18" spans="1:32" s="152" customFormat="1" ht="27" customHeight="1">
      <c r="A18" s="222" t="s">
        <v>524</v>
      </c>
      <c r="B18" s="615" t="s">
        <v>479</v>
      </c>
      <c r="C18" s="615"/>
      <c r="D18" s="615"/>
      <c r="E18" s="615"/>
      <c r="F18" s="615"/>
      <c r="G18" s="615"/>
      <c r="H18" s="615"/>
      <c r="I18" s="615"/>
      <c r="J18" s="260"/>
    </row>
    <row r="19" spans="1:32" s="293" customFormat="1" ht="60" customHeight="1">
      <c r="A19" s="353"/>
      <c r="B19" s="624" t="s">
        <v>470</v>
      </c>
      <c r="C19" s="629"/>
      <c r="D19" s="629"/>
      <c r="E19" s="629"/>
      <c r="F19" s="629"/>
      <c r="G19" s="629"/>
      <c r="H19" s="629"/>
      <c r="I19" s="629"/>
      <c r="J19" s="629"/>
      <c r="K19" s="629"/>
      <c r="L19" s="629"/>
      <c r="M19" s="629"/>
      <c r="N19" s="629"/>
      <c r="O19" s="629"/>
      <c r="P19" s="629"/>
      <c r="Q19" s="629"/>
      <c r="R19" s="629"/>
      <c r="S19" s="629"/>
      <c r="T19" s="629"/>
      <c r="U19" s="629"/>
      <c r="V19" s="629"/>
      <c r="W19" s="629"/>
      <c r="X19" s="629"/>
      <c r="Y19" s="629"/>
      <c r="Z19" s="629"/>
      <c r="AA19" s="629"/>
      <c r="AB19" s="629"/>
      <c r="AC19" s="629"/>
      <c r="AD19" s="629"/>
      <c r="AE19" s="629"/>
      <c r="AF19" s="292"/>
    </row>
    <row r="20" spans="1:32" s="152" customFormat="1" ht="21.95" customHeight="1">
      <c r="A20" s="332" t="s">
        <v>385</v>
      </c>
      <c r="B20" s="632" t="s">
        <v>424</v>
      </c>
      <c r="C20" s="632"/>
      <c r="D20" s="632"/>
      <c r="E20" s="632"/>
      <c r="F20" s="632"/>
      <c r="G20" s="632"/>
      <c r="H20" s="632"/>
      <c r="I20" s="632"/>
      <c r="J20" s="632"/>
    </row>
    <row r="21" spans="1:32" s="152" customFormat="1" ht="103.5" customHeight="1">
      <c r="A21" s="628" t="s">
        <v>609</v>
      </c>
      <c r="B21" s="635"/>
      <c r="C21" s="635"/>
      <c r="D21" s="635"/>
      <c r="E21" s="635"/>
      <c r="F21" s="635"/>
      <c r="G21" s="635"/>
      <c r="H21" s="635"/>
      <c r="I21" s="635"/>
      <c r="J21" s="333"/>
    </row>
    <row r="22" spans="1:32" s="152" customFormat="1" ht="21.95" customHeight="1">
      <c r="A22" s="264" t="s">
        <v>386</v>
      </c>
      <c r="B22" s="623" t="s">
        <v>551</v>
      </c>
      <c r="C22" s="623"/>
      <c r="D22" s="623"/>
      <c r="E22" s="623"/>
      <c r="F22" s="623"/>
      <c r="G22" s="623"/>
      <c r="H22" s="623"/>
      <c r="I22" s="623"/>
      <c r="J22" s="333"/>
    </row>
    <row r="23" spans="1:32" s="152" customFormat="1" ht="12.75" customHeight="1">
      <c r="A23" s="261"/>
      <c r="B23" s="217"/>
      <c r="C23" s="217"/>
      <c r="D23" s="217"/>
      <c r="E23" s="265"/>
      <c r="F23" s="253"/>
      <c r="G23" s="253"/>
      <c r="H23" s="262" t="s">
        <v>391</v>
      </c>
      <c r="I23" s="263"/>
      <c r="J23" s="216"/>
    </row>
    <row r="24" spans="1:32" s="152" customFormat="1" ht="8.25" customHeight="1">
      <c r="A24" s="261"/>
      <c r="B24" s="266"/>
      <c r="C24" s="266"/>
      <c r="D24" s="266"/>
      <c r="E24" s="262"/>
      <c r="F24" s="330"/>
      <c r="G24" s="330"/>
      <c r="H24" s="262"/>
      <c r="I24" s="330"/>
      <c r="J24" s="216"/>
    </row>
    <row r="25" spans="1:32" s="152" customFormat="1" ht="20.25" customHeight="1">
      <c r="A25" s="261" t="s">
        <v>387</v>
      </c>
      <c r="B25" s="631" t="s">
        <v>486</v>
      </c>
      <c r="C25" s="631"/>
      <c r="D25" s="631"/>
      <c r="E25" s="631"/>
      <c r="F25" s="631"/>
      <c r="G25" s="631"/>
      <c r="H25" s="631"/>
      <c r="I25" s="631"/>
      <c r="J25" s="215"/>
    </row>
    <row r="26" spans="1:32" s="152" customFormat="1" ht="5.25" customHeight="1">
      <c r="A26" s="261"/>
      <c r="B26" s="519"/>
      <c r="C26" s="519"/>
      <c r="D26" s="519"/>
      <c r="E26" s="519"/>
      <c r="F26" s="519"/>
      <c r="G26" s="519"/>
      <c r="H26" s="519"/>
      <c r="I26" s="519"/>
      <c r="J26" s="215"/>
    </row>
    <row r="27" spans="1:32" s="152" customFormat="1" ht="16.5" customHeight="1">
      <c r="A27" s="261"/>
      <c r="B27" s="631" t="s">
        <v>485</v>
      </c>
      <c r="C27" s="631"/>
      <c r="D27" s="631"/>
      <c r="E27" s="633"/>
      <c r="F27" s="633"/>
      <c r="G27" s="633"/>
      <c r="H27" s="633"/>
      <c r="I27" s="633"/>
      <c r="J27" s="215"/>
    </row>
    <row r="28" spans="1:32" s="152" customFormat="1" ht="3.95" customHeight="1">
      <c r="A28" s="261"/>
      <c r="B28" s="328"/>
      <c r="C28" s="328"/>
      <c r="D28" s="328"/>
      <c r="E28" s="330"/>
      <c r="F28" s="330"/>
      <c r="G28" s="330"/>
      <c r="H28" s="330"/>
      <c r="I28" s="330"/>
      <c r="J28" s="215"/>
    </row>
    <row r="29" spans="1:32" s="152" customFormat="1" ht="26.25" customHeight="1">
      <c r="A29" s="222" t="s">
        <v>388</v>
      </c>
      <c r="B29" s="615" t="s">
        <v>521</v>
      </c>
      <c r="C29" s="615"/>
      <c r="D29" s="615"/>
      <c r="E29" s="615"/>
      <c r="F29" s="615"/>
      <c r="G29" s="615"/>
      <c r="H29" s="615"/>
      <c r="I29" s="615"/>
      <c r="J29" s="215"/>
    </row>
    <row r="30" spans="1:32" s="152" customFormat="1" ht="44.25" customHeight="1">
      <c r="A30" s="222"/>
      <c r="B30" s="634"/>
      <c r="C30" s="634"/>
      <c r="D30" s="634"/>
      <c r="E30" s="619" t="s">
        <v>518</v>
      </c>
      <c r="F30" s="619"/>
      <c r="G30" s="619"/>
      <c r="H30" s="619"/>
      <c r="I30" s="619"/>
      <c r="J30" s="215"/>
    </row>
    <row r="31" spans="1:32" s="152" customFormat="1" ht="42.75" customHeight="1">
      <c r="A31" s="222" t="s">
        <v>389</v>
      </c>
      <c r="B31" s="615" t="s">
        <v>552</v>
      </c>
      <c r="C31" s="615"/>
      <c r="D31" s="615"/>
      <c r="E31" s="615"/>
      <c r="F31" s="615"/>
      <c r="G31" s="615"/>
      <c r="H31" s="615"/>
      <c r="I31" s="615"/>
      <c r="J31" s="215"/>
    </row>
    <row r="32" spans="1:32" s="152" customFormat="1" ht="116.25" customHeight="1">
      <c r="A32" s="222" t="s">
        <v>390</v>
      </c>
      <c r="B32" s="615" t="s">
        <v>588</v>
      </c>
      <c r="C32" s="615"/>
      <c r="D32" s="615"/>
      <c r="E32" s="615"/>
      <c r="F32" s="615"/>
      <c r="G32" s="615"/>
      <c r="H32" s="615"/>
      <c r="I32" s="615"/>
      <c r="J32" s="215"/>
    </row>
    <row r="33" spans="1:32" s="293" customFormat="1" ht="20.25" customHeight="1">
      <c r="A33" s="351" t="s">
        <v>472</v>
      </c>
      <c r="B33" s="624" t="s">
        <v>464</v>
      </c>
      <c r="C33" s="629"/>
      <c r="D33" s="629"/>
      <c r="E33" s="629"/>
      <c r="F33" s="629"/>
      <c r="G33" s="629"/>
      <c r="H33" s="629"/>
      <c r="I33" s="629"/>
      <c r="J33" s="629"/>
      <c r="K33" s="629"/>
      <c r="L33" s="629"/>
      <c r="M33" s="629"/>
      <c r="N33" s="629"/>
      <c r="O33" s="629"/>
      <c r="P33" s="629"/>
      <c r="Q33" s="629"/>
      <c r="R33" s="629"/>
      <c r="S33" s="629"/>
      <c r="T33" s="629"/>
      <c r="U33" s="629"/>
      <c r="V33" s="629"/>
      <c r="W33" s="629"/>
      <c r="X33" s="629"/>
      <c r="Y33" s="629"/>
      <c r="Z33" s="629"/>
      <c r="AA33" s="629"/>
      <c r="AB33" s="629"/>
      <c r="AC33" s="629"/>
      <c r="AD33" s="629"/>
      <c r="AE33" s="629"/>
      <c r="AF33" s="292"/>
    </row>
    <row r="34" spans="1:32" s="295" customFormat="1" ht="54" customHeight="1">
      <c r="A34" s="351" t="s">
        <v>474</v>
      </c>
      <c r="B34" s="624" t="s">
        <v>549</v>
      </c>
      <c r="C34" s="624"/>
      <c r="D34" s="624"/>
      <c r="E34" s="624"/>
      <c r="F34" s="624"/>
      <c r="G34" s="624"/>
      <c r="H34" s="624"/>
      <c r="I34" s="624"/>
      <c r="J34" s="352"/>
      <c r="K34" s="294"/>
    </row>
    <row r="35" spans="1:32" s="295" customFormat="1" ht="84" customHeight="1">
      <c r="A35" s="351" t="s">
        <v>475</v>
      </c>
      <c r="B35" s="624" t="s">
        <v>528</v>
      </c>
      <c r="C35" s="624"/>
      <c r="D35" s="624"/>
      <c r="E35" s="624"/>
      <c r="F35" s="624"/>
      <c r="G35" s="624"/>
      <c r="H35" s="624"/>
      <c r="I35" s="624"/>
      <c r="J35" s="352"/>
      <c r="K35" s="294"/>
    </row>
    <row r="36" spans="1:32" s="152" customFormat="1" ht="28.5" customHeight="1">
      <c r="A36" s="222" t="s">
        <v>476</v>
      </c>
      <c r="B36" s="615" t="s">
        <v>478</v>
      </c>
      <c r="C36" s="615"/>
      <c r="D36" s="615"/>
      <c r="E36" s="615"/>
      <c r="F36" s="615"/>
      <c r="G36" s="615"/>
      <c r="H36" s="615"/>
      <c r="I36" s="615"/>
      <c r="J36" s="260"/>
    </row>
    <row r="37" spans="1:32" s="152" customFormat="1" ht="28.5" customHeight="1">
      <c r="A37" s="222" t="s">
        <v>477</v>
      </c>
      <c r="B37" s="615" t="s">
        <v>550</v>
      </c>
      <c r="C37" s="615"/>
      <c r="D37" s="615"/>
      <c r="E37" s="615"/>
      <c r="F37" s="615"/>
      <c r="G37" s="615"/>
      <c r="H37" s="615"/>
      <c r="I37" s="615"/>
      <c r="J37" s="260"/>
    </row>
    <row r="38" spans="1:32" s="152" customFormat="1" ht="16.5" customHeight="1">
      <c r="A38" s="222" t="s">
        <v>525</v>
      </c>
      <c r="B38" s="615" t="s">
        <v>487</v>
      </c>
      <c r="C38" s="615"/>
      <c r="D38" s="615"/>
      <c r="E38" s="615"/>
      <c r="F38" s="615"/>
      <c r="G38" s="615"/>
      <c r="H38" s="615"/>
      <c r="I38" s="615"/>
      <c r="J38" s="260"/>
    </row>
    <row r="39" spans="1:32" s="152" customFormat="1" ht="24" hidden="1" customHeight="1">
      <c r="A39" s="335"/>
      <c r="B39" s="335"/>
      <c r="C39" s="335"/>
      <c r="D39" s="328"/>
      <c r="E39" s="328"/>
      <c r="F39" s="328"/>
      <c r="G39" s="328"/>
      <c r="H39" s="328"/>
      <c r="I39" s="328"/>
      <c r="J39" s="328"/>
    </row>
    <row r="40" spans="1:32" ht="18" customHeight="1"/>
  </sheetData>
  <sheetProtection formatCells="0" formatRows="0" insertRows="0" deleteRows="0"/>
  <mergeCells count="37">
    <mergeCell ref="B36:I36"/>
    <mergeCell ref="B37:I37"/>
    <mergeCell ref="B38:I38"/>
    <mergeCell ref="B18:I18"/>
    <mergeCell ref="B19:AE19"/>
    <mergeCell ref="B33:AE33"/>
    <mergeCell ref="B34:I34"/>
    <mergeCell ref="B29:I29"/>
    <mergeCell ref="B32:I32"/>
    <mergeCell ref="B25:I25"/>
    <mergeCell ref="B20:J20"/>
    <mergeCell ref="B27:D27"/>
    <mergeCell ref="E27:I27"/>
    <mergeCell ref="B26:I26"/>
    <mergeCell ref="B30:D30"/>
    <mergeCell ref="A21:I21"/>
    <mergeCell ref="A2:C2"/>
    <mergeCell ref="H1:I1"/>
    <mergeCell ref="B12:I12"/>
    <mergeCell ref="B35:I35"/>
    <mergeCell ref="B4:E4"/>
    <mergeCell ref="B5:E5"/>
    <mergeCell ref="A3:I3"/>
    <mergeCell ref="B13:AE13"/>
    <mergeCell ref="B15:I15"/>
    <mergeCell ref="B11:I11"/>
    <mergeCell ref="B31:I31"/>
    <mergeCell ref="A6:J6"/>
    <mergeCell ref="B8:I8"/>
    <mergeCell ref="B9:I9"/>
    <mergeCell ref="A7:I7"/>
    <mergeCell ref="B10:I10"/>
    <mergeCell ref="B22:I22"/>
    <mergeCell ref="B14:I14"/>
    <mergeCell ref="E30:I30"/>
    <mergeCell ref="B17:I17"/>
    <mergeCell ref="B16:I16"/>
  </mergeCells>
  <printOptions horizontalCentered="1"/>
  <pageMargins left="0.23622047244094491" right="0.23622047244094491" top="0.74803149606299213" bottom="0.74803149606299213" header="0.31496062992125984" footer="0.31496062992125984"/>
  <pageSetup paperSize="9" scale="95" orientation="portrait" r:id="rId1"/>
  <headerFooter>
    <oddFooter>&amp;L&amp;9PROW 2014-2020_19.3/3/z&amp;R&amp;9Strona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
  <sheetViews>
    <sheetView view="pageBreakPreview" topLeftCell="B5" zoomScale="120" zoomScaleNormal="120" zoomScaleSheetLayoutView="120" workbookViewId="0">
      <selection activeCell="C10" sqref="C10:AK10"/>
    </sheetView>
  </sheetViews>
  <sheetFormatPr defaultColWidth="9.140625" defaultRowHeight="12.75"/>
  <cols>
    <col min="1" max="1" width="0.28515625" style="354" hidden="1" customWidth="1"/>
    <col min="2" max="2" width="2.5703125" style="359" customWidth="1"/>
    <col min="3" max="3" width="2.7109375" style="354" customWidth="1"/>
    <col min="4" max="22" width="2.5703125" style="354" customWidth="1"/>
    <col min="23" max="27" width="2.7109375" style="354" customWidth="1"/>
    <col min="28" max="31" width="3.42578125" style="354" customWidth="1"/>
    <col min="32" max="32" width="5.28515625" style="354" customWidth="1"/>
    <col min="33" max="33" width="0.5703125" style="354" customWidth="1"/>
    <col min="34" max="35" width="2.7109375" style="354" hidden="1" customWidth="1"/>
    <col min="36" max="36" width="3.42578125" style="354" hidden="1" customWidth="1"/>
    <col min="37" max="37" width="5.28515625" style="354" hidden="1" customWidth="1"/>
    <col min="38" max="38" width="3.42578125" style="354" hidden="1" customWidth="1"/>
    <col min="39" max="39" width="0.140625" style="354" hidden="1" customWidth="1"/>
    <col min="40" max="40" width="0.85546875" style="354" customWidth="1"/>
    <col min="41" max="16384" width="9.140625" style="354"/>
  </cols>
  <sheetData>
    <row r="1" spans="2:40" ht="12" hidden="1" customHeight="1">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row>
    <row r="2" spans="2:40" ht="9.6" customHeight="1">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row>
    <row r="3" spans="2:40" ht="34.9" customHeight="1">
      <c r="B3" s="355"/>
      <c r="C3" s="642" t="s">
        <v>604</v>
      </c>
      <c r="D3" s="642"/>
      <c r="E3" s="642"/>
      <c r="F3" s="642"/>
      <c r="G3" s="642"/>
      <c r="H3" s="642"/>
      <c r="I3" s="642"/>
      <c r="J3" s="642"/>
      <c r="K3" s="642"/>
      <c r="L3" s="642"/>
      <c r="M3" s="642"/>
      <c r="N3" s="642"/>
      <c r="O3" s="642"/>
      <c r="P3" s="642"/>
      <c r="Q3" s="642"/>
      <c r="R3" s="642"/>
      <c r="S3" s="642"/>
      <c r="T3" s="642"/>
      <c r="U3" s="642"/>
      <c r="V3" s="642"/>
      <c r="W3" s="642"/>
      <c r="X3" s="642"/>
      <c r="Y3" s="642"/>
      <c r="Z3" s="642"/>
      <c r="AA3" s="642"/>
      <c r="AB3" s="642"/>
      <c r="AC3" s="642"/>
      <c r="AD3" s="642"/>
      <c r="AE3" s="642"/>
      <c r="AF3" s="642"/>
      <c r="AG3" s="642"/>
      <c r="AH3" s="642"/>
      <c r="AI3" s="642"/>
      <c r="AJ3" s="642"/>
      <c r="AK3" s="642"/>
      <c r="AL3" s="355"/>
      <c r="AM3" s="355"/>
      <c r="AN3" s="355"/>
    </row>
    <row r="4" spans="2:40" ht="69.75" customHeight="1">
      <c r="B4" s="356" t="s">
        <v>19</v>
      </c>
      <c r="C4" s="643" t="s">
        <v>533</v>
      </c>
      <c r="D4" s="644"/>
      <c r="E4" s="644"/>
      <c r="F4" s="644"/>
      <c r="G4" s="644"/>
      <c r="H4" s="644"/>
      <c r="I4" s="644"/>
      <c r="J4" s="644"/>
      <c r="K4" s="644"/>
      <c r="L4" s="644"/>
      <c r="M4" s="644"/>
      <c r="N4" s="644"/>
      <c r="O4" s="644"/>
      <c r="P4" s="644"/>
      <c r="Q4" s="644"/>
      <c r="R4" s="644"/>
      <c r="S4" s="644"/>
      <c r="T4" s="644"/>
      <c r="U4" s="644"/>
      <c r="V4" s="644"/>
      <c r="W4" s="644"/>
      <c r="X4" s="644"/>
      <c r="Y4" s="644"/>
      <c r="Z4" s="644"/>
      <c r="AA4" s="644"/>
      <c r="AB4" s="644"/>
      <c r="AC4" s="644"/>
      <c r="AD4" s="644"/>
      <c r="AE4" s="644"/>
      <c r="AF4" s="644"/>
      <c r="AG4" s="644"/>
      <c r="AH4" s="644"/>
      <c r="AI4" s="644"/>
      <c r="AJ4" s="644"/>
      <c r="AK4" s="644"/>
      <c r="AL4" s="644"/>
      <c r="AM4" s="355"/>
      <c r="AN4" s="355"/>
    </row>
    <row r="5" spans="2:40" ht="49.5" customHeight="1">
      <c r="B5" s="356" t="s">
        <v>20</v>
      </c>
      <c r="C5" s="645" t="s">
        <v>603</v>
      </c>
      <c r="D5" s="646"/>
      <c r="E5" s="646"/>
      <c r="F5" s="646"/>
      <c r="G5" s="646"/>
      <c r="H5" s="646"/>
      <c r="I5" s="646"/>
      <c r="J5" s="646"/>
      <c r="K5" s="646"/>
      <c r="L5" s="646"/>
      <c r="M5" s="646"/>
      <c r="N5" s="646"/>
      <c r="O5" s="646"/>
      <c r="P5" s="646"/>
      <c r="Q5" s="646"/>
      <c r="R5" s="646"/>
      <c r="S5" s="646"/>
      <c r="T5" s="646"/>
      <c r="U5" s="646"/>
      <c r="V5" s="646"/>
      <c r="W5" s="646"/>
      <c r="X5" s="646"/>
      <c r="Y5" s="646"/>
      <c r="Z5" s="646"/>
      <c r="AA5" s="646"/>
      <c r="AB5" s="646"/>
      <c r="AC5" s="646"/>
      <c r="AD5" s="646"/>
      <c r="AE5" s="646"/>
      <c r="AF5" s="646"/>
      <c r="AG5" s="646"/>
      <c r="AH5" s="646"/>
      <c r="AI5" s="646"/>
      <c r="AJ5" s="646"/>
      <c r="AK5" s="646"/>
      <c r="AL5" s="646"/>
      <c r="AM5" s="355"/>
      <c r="AN5" s="355"/>
    </row>
    <row r="6" spans="2:40" ht="34.9" customHeight="1">
      <c r="B6" s="356" t="s">
        <v>21</v>
      </c>
      <c r="C6" s="645" t="s">
        <v>534</v>
      </c>
      <c r="D6" s="646"/>
      <c r="E6" s="646"/>
      <c r="F6" s="646"/>
      <c r="G6" s="646"/>
      <c r="H6" s="646"/>
      <c r="I6" s="646"/>
      <c r="J6" s="646"/>
      <c r="K6" s="646"/>
      <c r="L6" s="646"/>
      <c r="M6" s="646"/>
      <c r="N6" s="646"/>
      <c r="O6" s="646"/>
      <c r="P6" s="646"/>
      <c r="Q6" s="646"/>
      <c r="R6" s="646"/>
      <c r="S6" s="646"/>
      <c r="T6" s="646"/>
      <c r="U6" s="646"/>
      <c r="V6" s="646"/>
      <c r="W6" s="646"/>
      <c r="X6" s="646"/>
      <c r="Y6" s="646"/>
      <c r="Z6" s="646"/>
      <c r="AA6" s="646"/>
      <c r="AB6" s="646"/>
      <c r="AC6" s="646"/>
      <c r="AD6" s="646"/>
      <c r="AE6" s="646"/>
      <c r="AF6" s="646"/>
      <c r="AG6" s="646"/>
      <c r="AH6" s="646"/>
      <c r="AI6" s="646"/>
      <c r="AJ6" s="646"/>
      <c r="AK6" s="646"/>
      <c r="AL6" s="646"/>
      <c r="AM6" s="355"/>
      <c r="AN6" s="355"/>
    </row>
    <row r="7" spans="2:40" ht="54.75" customHeight="1">
      <c r="B7" s="356" t="s">
        <v>22</v>
      </c>
      <c r="C7" s="645" t="s">
        <v>535</v>
      </c>
      <c r="D7" s="646"/>
      <c r="E7" s="646"/>
      <c r="F7" s="646"/>
      <c r="G7" s="646"/>
      <c r="H7" s="646"/>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6"/>
      <c r="AL7" s="646"/>
      <c r="AM7" s="355"/>
      <c r="AN7" s="355"/>
    </row>
    <row r="8" spans="2:40" ht="67.150000000000006" customHeight="1">
      <c r="B8" s="355"/>
      <c r="C8" s="650"/>
      <c r="D8" s="639"/>
      <c r="E8" s="639"/>
      <c r="F8" s="639"/>
      <c r="G8" s="639"/>
      <c r="H8" s="639"/>
      <c r="I8" s="639"/>
      <c r="J8" s="639"/>
      <c r="K8" s="639"/>
      <c r="L8" s="639"/>
      <c r="M8" s="639"/>
      <c r="N8" s="639"/>
      <c r="O8" s="639"/>
      <c r="P8" s="639"/>
      <c r="Q8" s="640"/>
      <c r="R8" s="357"/>
      <c r="S8" s="638"/>
      <c r="T8" s="639"/>
      <c r="U8" s="639"/>
      <c r="V8" s="639"/>
      <c r="W8" s="639"/>
      <c r="X8" s="639"/>
      <c r="Y8" s="639"/>
      <c r="Z8" s="639"/>
      <c r="AA8" s="639"/>
      <c r="AB8" s="639"/>
      <c r="AC8" s="639"/>
      <c r="AD8" s="639"/>
      <c r="AE8" s="639"/>
      <c r="AF8" s="640"/>
      <c r="AG8" s="357"/>
      <c r="AH8" s="357"/>
      <c r="AI8" s="357"/>
      <c r="AJ8" s="357"/>
      <c r="AK8" s="357"/>
      <c r="AL8" s="355"/>
      <c r="AM8" s="355"/>
      <c r="AN8" s="355"/>
    </row>
    <row r="9" spans="2:40" ht="31.5" customHeight="1">
      <c r="B9" s="355"/>
      <c r="C9" s="651" t="s">
        <v>473</v>
      </c>
      <c r="D9" s="652"/>
      <c r="E9" s="652"/>
      <c r="F9" s="652"/>
      <c r="G9" s="652"/>
      <c r="H9" s="652"/>
      <c r="I9" s="652"/>
      <c r="J9" s="652"/>
      <c r="K9" s="652"/>
      <c r="L9" s="652"/>
      <c r="M9" s="652"/>
      <c r="N9" s="652"/>
      <c r="O9" s="652"/>
      <c r="P9" s="652"/>
      <c r="Q9" s="652"/>
      <c r="R9" s="358"/>
      <c r="S9" s="636" t="s">
        <v>532</v>
      </c>
      <c r="T9" s="637"/>
      <c r="U9" s="637"/>
      <c r="V9" s="637"/>
      <c r="W9" s="637"/>
      <c r="X9" s="637"/>
      <c r="Y9" s="637"/>
      <c r="Z9" s="637"/>
      <c r="AA9" s="637"/>
      <c r="AB9" s="637"/>
      <c r="AC9" s="637"/>
      <c r="AD9" s="637"/>
      <c r="AE9" s="637"/>
      <c r="AF9" s="358"/>
      <c r="AG9" s="358"/>
      <c r="AH9" s="358"/>
      <c r="AI9" s="358"/>
      <c r="AJ9" s="358"/>
      <c r="AK9" s="357"/>
      <c r="AL9" s="355"/>
      <c r="AM9" s="355"/>
      <c r="AN9" s="355"/>
    </row>
    <row r="10" spans="2:40" ht="102.75" customHeight="1">
      <c r="B10" s="355"/>
      <c r="C10" s="647" t="s">
        <v>610</v>
      </c>
      <c r="D10" s="648"/>
      <c r="E10" s="648"/>
      <c r="F10" s="648"/>
      <c r="G10" s="648"/>
      <c r="H10" s="648"/>
      <c r="I10" s="648"/>
      <c r="J10" s="648"/>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648"/>
      <c r="AH10" s="648"/>
      <c r="AI10" s="648"/>
      <c r="AJ10" s="648"/>
      <c r="AK10" s="648"/>
      <c r="AL10" s="355"/>
      <c r="AM10" s="355"/>
      <c r="AN10" s="355"/>
    </row>
    <row r="11" spans="2:40" ht="49.5" customHeight="1">
      <c r="B11" s="355"/>
      <c r="C11" s="649" t="s">
        <v>611</v>
      </c>
      <c r="D11" s="648"/>
      <c r="E11" s="648"/>
      <c r="F11" s="648"/>
      <c r="G11" s="648"/>
      <c r="H11" s="648"/>
      <c r="I11" s="648"/>
      <c r="J11" s="648"/>
      <c r="K11" s="648"/>
      <c r="L11" s="648"/>
      <c r="M11" s="648"/>
      <c r="N11" s="648"/>
      <c r="O11" s="648"/>
      <c r="P11" s="648"/>
      <c r="Q11" s="648"/>
      <c r="R11" s="648"/>
      <c r="S11" s="648"/>
      <c r="T11" s="648"/>
      <c r="U11" s="648"/>
      <c r="V11" s="648"/>
      <c r="W11" s="648"/>
      <c r="X11" s="648"/>
      <c r="Y11" s="648"/>
      <c r="Z11" s="648"/>
      <c r="AA11" s="648"/>
      <c r="AB11" s="648"/>
      <c r="AC11" s="648"/>
      <c r="AD11" s="648"/>
      <c r="AE11" s="648"/>
      <c r="AF11" s="648"/>
      <c r="AG11" s="648"/>
      <c r="AH11" s="648"/>
      <c r="AI11" s="648"/>
      <c r="AJ11" s="648"/>
      <c r="AK11" s="648"/>
      <c r="AL11" s="355"/>
      <c r="AM11" s="355"/>
      <c r="AN11" s="355"/>
    </row>
    <row r="12" spans="2:40" ht="58.5" customHeight="1">
      <c r="B12" s="641"/>
      <c r="C12" s="641"/>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c r="AF12" s="641"/>
      <c r="AG12" s="641"/>
      <c r="AH12" s="641"/>
      <c r="AI12" s="641"/>
      <c r="AJ12" s="641"/>
      <c r="AK12" s="641"/>
      <c r="AL12" s="641"/>
      <c r="AM12" s="641"/>
      <c r="AN12" s="641"/>
    </row>
  </sheetData>
  <mergeCells count="12">
    <mergeCell ref="S9:AE9"/>
    <mergeCell ref="S8:AF8"/>
    <mergeCell ref="B12:AN12"/>
    <mergeCell ref="C3:AK3"/>
    <mergeCell ref="C4:AL4"/>
    <mergeCell ref="C5:AL5"/>
    <mergeCell ref="C6:AL6"/>
    <mergeCell ref="C10:AK10"/>
    <mergeCell ref="C11:AK11"/>
    <mergeCell ref="C7:AL7"/>
    <mergeCell ref="C8:Q8"/>
    <mergeCell ref="C9:Q9"/>
  </mergeCells>
  <pageMargins left="0.7" right="0.7" top="0.75" bottom="0.75" header="0.3" footer="0.3"/>
  <pageSetup paperSize="9" orientation="portrait" r:id="rId1"/>
  <headerFooter>
    <oddFooter>&amp;LPROW 2014-2020_19.3/3/z</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Nazwane zakresy</vt:lpstr>
      </vt:variant>
      <vt:variant>
        <vt:i4>23</vt:i4>
      </vt:variant>
    </vt:vector>
  </HeadingPairs>
  <TitlesOfParts>
    <vt:vector size="36" baseType="lpstr">
      <vt:lpstr>I_III</vt:lpstr>
      <vt:lpstr>III_8_Wskazn</vt:lpstr>
      <vt:lpstr>III_IV</vt:lpstr>
      <vt:lpstr>V_ZRF</vt:lpstr>
      <vt:lpstr>VI_Opis_rzeczowy</vt:lpstr>
      <vt:lpstr>VII_Info_Zalacz</vt:lpstr>
      <vt:lpstr>VIII_Oświadczenia podmitu</vt:lpstr>
      <vt:lpstr>IX_INFOR_RODO (2)</vt:lpstr>
      <vt:lpstr>X_Oświadczenie podmiotu</vt:lpstr>
      <vt:lpstr>XI_OSW_RODO</vt:lpstr>
      <vt:lpstr>Zal_5_Osw_partn_proj</vt:lpstr>
      <vt:lpstr>Zal_8_Osw_wlasc_nier</vt:lpstr>
      <vt:lpstr>Zal_9_Osw_VAT</vt:lpstr>
      <vt:lpstr>III_IV_15_razem</vt:lpstr>
      <vt:lpstr>III_IV_154_razem</vt:lpstr>
      <vt:lpstr>I_III!Obszar_wydruku</vt:lpstr>
      <vt:lpstr>III_8_Wskazn!Obszar_wydruku</vt:lpstr>
      <vt:lpstr>III_IV!Obszar_wydruku</vt:lpstr>
      <vt:lpstr>'IX_INFOR_RODO (2)'!Obszar_wydruku</vt:lpstr>
      <vt:lpstr>V_ZRF!Obszar_wydruku</vt:lpstr>
      <vt:lpstr>VI_Opis_rzeczowy!Obszar_wydruku</vt:lpstr>
      <vt:lpstr>VII_Info_Zalacz!Obszar_wydruku</vt:lpstr>
      <vt:lpstr>XI_OSW_RODO!Obszar_wydruku</vt:lpstr>
      <vt:lpstr>Zal_5_Osw_partn_proj!Obszar_wydruku</vt:lpstr>
      <vt:lpstr>Zal_8_Osw_wlasc_nier!Obszar_wydruku</vt:lpstr>
      <vt:lpstr>Zal_9_Osw_VAT!Obszar_wydruku</vt:lpstr>
      <vt:lpstr>V_ZRF_Suma_A</vt:lpstr>
      <vt:lpstr>V_ZRF_Suma_B</vt:lpstr>
      <vt:lpstr>V_ZRF_Suma_C</vt:lpstr>
      <vt:lpstr>V_ZRF_Suma_I</vt:lpstr>
      <vt:lpstr>V_ZRF_Suma_II</vt:lpstr>
      <vt:lpstr>V_ZRF_Suma_KK_operacji</vt:lpstr>
      <vt:lpstr>VI_OR_Razem</vt:lpstr>
      <vt:lpstr>VII_Razem_liczba_zal</vt:lpstr>
      <vt:lpstr>WoPP_Naz_LGD_reprez</vt:lpstr>
      <vt:lpstr>WoPP_ZnakSprawyUM</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zszik</dc:creator>
  <cp:lastModifiedBy>Konkel Jolanta</cp:lastModifiedBy>
  <cp:lastPrinted>2021-11-09T08:39:04Z</cp:lastPrinted>
  <dcterms:created xsi:type="dcterms:W3CDTF">2007-12-11T11:05:19Z</dcterms:created>
  <dcterms:modified xsi:type="dcterms:W3CDTF">2021-11-09T08:39:15Z</dcterms:modified>
</cp:coreProperties>
</file>